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lfordos_worldbank_org/Documents/Desktop/"/>
    </mc:Choice>
  </mc:AlternateContent>
  <xr:revisionPtr revIDLastSave="74" documentId="8_{C89ED772-3614-45FE-83CB-44281195F6CF}" xr6:coauthVersionLast="44" xr6:coauthVersionMax="44" xr10:uidLastSave="{184C9C17-20EB-454C-A66A-FC778C1E2C78}"/>
  <bookViews>
    <workbookView xWindow="-110" yWindow="-110" windowWidth="19420" windowHeight="10420" xr2:uid="{00000000-000D-0000-FFFF-FFFF00000000}"/>
  </bookViews>
  <sheets>
    <sheet name="DB2018 EU II Simulator" sheetId="1" r:id="rId1"/>
  </sheets>
  <definedNames>
    <definedName name="_xlnm._FilterDatabase" localSheetId="0" hidden="1">'DB2018 EU II Simulator'!$A$7:$BN$32</definedName>
    <definedName name="Halo">#REF!</definedName>
    <definedName name="Hola">#REF!</definedName>
    <definedName name="Z_01670FF7_1AD5_413F_AA0E_0EB92270E4E0_.wvu.Cols" localSheetId="0" hidden="1">'DB2018 EU II Simulator'!#REF!</definedName>
    <definedName name="Z_01670FF7_1AD5_413F_AA0E_0EB92270E4E0_.wvu.FilterData" localSheetId="0" hidden="1">'DB2018 EU II Simulator'!$B$7:$AK$7</definedName>
    <definedName name="Z_01670FF7_1AD5_413F_AA0E_0EB92270E4E0_.wvu.Rows" localSheetId="0" hidden="1">'DB2018 EU II Simulator'!#REF!,'DB2018 EU II Simulator'!#REF!</definedName>
    <definedName name="Z_189AA3A3_E7F6_4F73_9681_D846A835EFFC_.wvu.FilterData" localSheetId="0" hidden="1">'DB2018 EU II Simulator'!$B$7:$AK$7</definedName>
    <definedName name="Z_189AA3A3_E7F6_4F73_9681_D846A835EFFC_.wvu.Rows" localSheetId="0" hidden="1">'DB2018 EU II Simulator'!#REF!,'DB2018 EU II Simulator'!#REF!</definedName>
    <definedName name="Z_3F2EE6D6_D722_4FD4_860F_38562C7DBB90_.wvu.Cols" localSheetId="0" hidden="1">'DB2018 EU II Simulator'!#REF!</definedName>
    <definedName name="Z_3F2EE6D6_D722_4FD4_860F_38562C7DBB90_.wvu.FilterData" localSheetId="0" hidden="1">'DB2018 EU II Simulator'!$B$7:$AK$7</definedName>
    <definedName name="Z_3F2EE6D6_D722_4FD4_860F_38562C7DBB90_.wvu.Rows" localSheetId="0" hidden="1">'DB2018 EU II Simulator'!#REF!,'DB2018 EU II Simulator'!#REF!</definedName>
    <definedName name="Z_4A0115D6_6D39_4E07_BD9E_53C4D488A31B_.wvu.FilterData" localSheetId="0" hidden="1">'DB2018 EU II Simulator'!$A$7:$BN$29</definedName>
    <definedName name="Z_55CB2F9C_2357_428D_852E_18ACB181BD79_.wvu.Rows" localSheetId="0" hidden="1">'DB2018 EU II Simulator'!$1:$5,'DB2018 EU II Simulator'!#REF!,'DB2018 EU II Simulator'!#REF!,'DB2018 EU II Simulator'!#REF!,'DB2018 EU II Simulator'!#REF!</definedName>
    <definedName name="Z_71F4B2F0_DD2A_4B15_9272_BEAAA24B17FE_.wvu.Cols" localSheetId="0" hidden="1">'DB2018 EU II Simulator'!#REF!</definedName>
    <definedName name="Z_71F4B2F0_DD2A_4B15_9272_BEAAA24B17FE_.wvu.FilterData" localSheetId="0" hidden="1">'DB2018 EU II Simulator'!$B$7:$AK$7</definedName>
    <definedName name="Z_71F4B2F0_DD2A_4B15_9272_BEAAA24B17FE_.wvu.Rows" localSheetId="0" hidden="1">'DB2018 EU II Simulator'!#REF!,'DB2018 EU II Simulator'!#REF!</definedName>
    <definedName name="Z_9D9106E9_2FEF_444D_BF01_642D5A3D45AF_.wvu.Cols" localSheetId="0" hidden="1">'DB2018 EU II Simulator'!#REF!</definedName>
    <definedName name="Z_9D9106E9_2FEF_444D_BF01_642D5A3D45AF_.wvu.FilterData" localSheetId="0" hidden="1">'DB2018 EU II Simulator'!$B$7:$AK$7</definedName>
    <definedName name="Z_9D9106E9_2FEF_444D_BF01_642D5A3D45AF_.wvu.Rows" localSheetId="0" hidden="1">'DB2018 EU II Simulator'!#REF!,'DB2018 EU II Simulator'!#REF!</definedName>
    <definedName name="Z_9E112B76_9E3F_4F62_A06D_3E0CA850ED2E_.wvu.Cols" localSheetId="0" hidden="1">'DB2018 EU II Simulator'!#REF!</definedName>
    <definedName name="Z_9E112B76_9E3F_4F62_A06D_3E0CA850ED2E_.wvu.FilterData" localSheetId="0" hidden="1">'DB2018 EU II Simulator'!$B$7:$AK$7</definedName>
    <definedName name="Z_9E112B76_9E3F_4F62_A06D_3E0CA850ED2E_.wvu.Rows" localSheetId="0" hidden="1">'DB2018 EU II Simulator'!#REF!,'DB2018 EU II Simulator'!#REF!</definedName>
    <definedName name="Z_A79DB5F5_D22C_48B3_A03F_F2E4D0C3D777_.wvu.FilterData" localSheetId="0" hidden="1">'DB2018 EU II Simulator'!$B$7:$AK$7</definedName>
    <definedName name="Z_A79DB5F5_D22C_48B3_A03F_F2E4D0C3D777_.wvu.Rows" localSheetId="0" hidden="1">'DB2018 EU II Simulator'!#REF!,'DB2018 EU II Simulator'!#REF!</definedName>
    <definedName name="Z_A848935D_BDA4_445A_B454_3C77CF534130_.wvu.FilterData" localSheetId="0" hidden="1">'DB2018 EU II Simulator'!$A$7:$BN$29</definedName>
    <definedName name="Z_AA85259B_10B5_4B8E_8F31_C17329420DD4_.wvu.FilterData" localSheetId="0" hidden="1">'DB2018 EU II Simulator'!$A$7:$BN$29</definedName>
    <definedName name="Z_B46E4585_2C1A_4E77_85D9_2C48DC21844B_.wvu.Cols" localSheetId="0" hidden="1">'DB2018 EU II Simulator'!#REF!</definedName>
    <definedName name="Z_B46E4585_2C1A_4E77_85D9_2C48DC21844B_.wvu.FilterData" localSheetId="0" hidden="1">'DB2018 EU II Simulator'!$B$7:$AK$7</definedName>
    <definedName name="Z_B46E4585_2C1A_4E77_85D9_2C48DC21844B_.wvu.Rows" localSheetId="0" hidden="1">'DB2018 EU II Simulator'!#REF!,'DB2018 EU II Simulator'!#REF!</definedName>
    <definedName name="Z_B82D09A7_D073_468F_B685_F6C740D7F32D_.wvu.FilterData" localSheetId="0" hidden="1">'DB2018 EU II Simulator'!$A$7:$BN$29</definedName>
    <definedName name="Z_BEB5729E_ADAC_43EA_B732_E0C0FBFCA542_.wvu.FilterData" localSheetId="0" hidden="1">'DB2018 EU II Simulator'!$A$7:$BN$29</definedName>
    <definedName name="Z_C3ADE610_C206_49F4_B242_CAFF05FAF998_.wvu.FilterData" localSheetId="0" hidden="1">'DB2018 EU II Simulator'!$A$7:$BN$29</definedName>
    <definedName name="Z_CA2D4ED2_3B56_4FCC_A2C5_F12419775B91_.wvu.FilterData" localSheetId="0" hidden="1">'DB2018 EU II Simulator'!$B$7:$AK$7</definedName>
    <definedName name="Z_CA2D4ED2_3B56_4FCC_A2C5_F12419775B91_.wvu.Rows" localSheetId="0" hidden="1">'DB2018 EU II Simulator'!#REF!,'DB2018 EU II Simulator'!#REF!</definedName>
    <definedName name="Z_CEB959CA_CDB3_408C_8F2D_069E2B7E298F_.wvu.Cols" localSheetId="0" hidden="1">'DB2018 EU II Simulator'!$A:$A,'DB2018 EU II Simulator'!#REF!,'DB2018 EU II Simulator'!$D:$D,'DB2018 EU II Simulator'!$F:$F,'DB2018 EU II Simulator'!$H:$H,'DB2018 EU II Simulator'!$P:$R,'DB2018 EU II Simulator'!$V:$V,'DB2018 EU II Simulator'!$X:$X,'DB2018 EU II Simulator'!$Z:$AD,'DB2018 EU II Simulator'!$AH:$AH,'DB2018 EU II Simulator'!$AJ:$AJ,'DB2018 EU II Simulator'!$AL:$AP,'DB2018 EU II Simulator'!$AT:$AT,'DB2018 EU II Simulator'!$AV:$AV,'DB2018 EU II Simulator'!$AX:$BB,'DB2018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Simulator'!#REF!,'DB2018 EU II Simulator'!$BF:$BF,'DB2018 EU II Simulator'!$BH:$BH,'DB2018 EU II Simulator'!$BJ:$BL,'DB2018 EU II Simulator'!#REF!,'DB2018 EU II Simulator'!#REF!,'DB2018 EU II Simulator'!#REF!</definedName>
    <definedName name="Z_CEB959CA_CDB3_408C_8F2D_069E2B7E298F_.wvu.FilterData" localSheetId="0" hidden="1">'DB2018 EU II Simulator'!$A$7:$BN$29</definedName>
    <definedName name="Z_CEB959CA_CDB3_408C_8F2D_069E2B7E298F_.wvu.Rows" localSheetId="0" hidden="1">'DB2018 EU II Simulator'!$1:$4,'DB2018 EU II Simulator'!$6:$6</definedName>
    <definedName name="Z_D4D8C67A_F3EF_4695_9CC4_23D3171F3E37_.wvu.FilterData" localSheetId="0" hidden="1">'DB2018 EU II Simulator'!$A$7:$BN$29</definedName>
    <definedName name="Z_D6C4D851_DE06_41FC_A236_F9F5518E4AC0_.wvu.Cols" localSheetId="0" hidden="1">'DB2018 EU II Simulator'!#REF!</definedName>
    <definedName name="Z_D6C4D851_DE06_41FC_A236_F9F5518E4AC0_.wvu.FilterData" localSheetId="0" hidden="1">'DB2018 EU II Simulator'!$B$7:$AK$7</definedName>
    <definedName name="Z_D6C4D851_DE06_41FC_A236_F9F5518E4AC0_.wvu.Rows" localSheetId="0" hidden="1">'DB2018 EU II Simulator'!#REF!,'DB2018 EU II Simulator'!#REF!</definedName>
    <definedName name="Z_E6442CB7_8B4C_477F_B3E7_6AAF3CC03E15_.wvu.Cols" localSheetId="0" hidden="1">'DB2018 EU II Simulator'!#REF!</definedName>
    <definedName name="Z_E6442CB7_8B4C_477F_B3E7_6AAF3CC03E15_.wvu.FilterData" localSheetId="0" hidden="1">'DB2018 EU II Simulator'!$B$7:$AK$7</definedName>
    <definedName name="Z_E6442CB7_8B4C_477F_B3E7_6AAF3CC03E15_.wvu.Rows" localSheetId="0" hidden="1">'DB2018 EU II Simulator'!#REF!,'DB2018 EU II Simulator'!#REF!</definedName>
    <definedName name="Z_FBB14C4B_1DE6_4176_9B9F_EFC998FB2B3E_.wvu.FilterData" localSheetId="0" hidden="1">'DB2018 EU II Simulator'!$A$7:$BN$29</definedName>
    <definedName name="Z_FF3D48B0_3E01_423D_AB76_3EF77761A512_.wvu.FilterData" localSheetId="0" hidden="1">'DB2018 EU II Simulator'!$A$7:$BN$29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32" i="1" l="1"/>
  <c r="AZ32" i="1"/>
  <c r="AN32" i="1"/>
  <c r="AB32" i="1"/>
  <c r="BF31" i="1"/>
  <c r="AZ31" i="1"/>
  <c r="AN31" i="1"/>
  <c r="AB31" i="1"/>
  <c r="BF30" i="1"/>
  <c r="AZ30" i="1"/>
  <c r="AN30" i="1"/>
  <c r="AB30" i="1"/>
  <c r="BF29" i="1"/>
  <c r="AZ29" i="1"/>
  <c r="AN29" i="1"/>
  <c r="AB29" i="1"/>
  <c r="BF28" i="1"/>
  <c r="AZ28" i="1"/>
  <c r="AN28" i="1"/>
  <c r="AB28" i="1"/>
  <c r="BF27" i="1"/>
  <c r="AZ27" i="1"/>
  <c r="AN27" i="1"/>
  <c r="AB27" i="1"/>
  <c r="BF26" i="1"/>
  <c r="AZ26" i="1"/>
  <c r="AN26" i="1"/>
  <c r="AB26" i="1"/>
  <c r="BF25" i="1"/>
  <c r="AZ25" i="1"/>
  <c r="AN25" i="1"/>
  <c r="AB25" i="1"/>
  <c r="BF24" i="1"/>
  <c r="AZ24" i="1"/>
  <c r="AN24" i="1"/>
  <c r="AB24" i="1"/>
  <c r="BF23" i="1"/>
  <c r="AZ23" i="1"/>
  <c r="AN23" i="1"/>
  <c r="AB23" i="1"/>
  <c r="BF22" i="1"/>
  <c r="AZ22" i="1"/>
  <c r="AN22" i="1"/>
  <c r="AB22" i="1"/>
  <c r="BF21" i="1"/>
  <c r="AZ21" i="1"/>
  <c r="AN21" i="1"/>
  <c r="AB21" i="1"/>
  <c r="BF20" i="1"/>
  <c r="AZ20" i="1"/>
  <c r="AN20" i="1"/>
  <c r="AB20" i="1"/>
  <c r="BF19" i="1"/>
  <c r="AZ19" i="1"/>
  <c r="AN19" i="1"/>
  <c r="AB19" i="1"/>
  <c r="BF18" i="1"/>
  <c r="AZ18" i="1"/>
  <c r="AN18" i="1"/>
  <c r="AB18" i="1"/>
  <c r="BF17" i="1"/>
  <c r="AZ17" i="1"/>
  <c r="AN17" i="1"/>
  <c r="AB17" i="1"/>
  <c r="BF16" i="1"/>
  <c r="AZ16" i="1"/>
  <c r="AN16" i="1"/>
  <c r="AB16" i="1"/>
  <c r="BF15" i="1"/>
  <c r="AZ15" i="1"/>
  <c r="AN15" i="1"/>
  <c r="AB15" i="1"/>
  <c r="BF14" i="1"/>
  <c r="AZ14" i="1"/>
  <c r="AN14" i="1"/>
  <c r="AB14" i="1"/>
  <c r="BF13" i="1"/>
  <c r="AZ13" i="1"/>
  <c r="AN13" i="1"/>
  <c r="AB13" i="1"/>
  <c r="BF12" i="1"/>
  <c r="AZ12" i="1"/>
  <c r="AN12" i="1"/>
  <c r="AB12" i="1"/>
  <c r="BF11" i="1"/>
  <c r="AZ11" i="1"/>
  <c r="AN11" i="1"/>
  <c r="AB11" i="1"/>
  <c r="BF10" i="1"/>
  <c r="AZ10" i="1"/>
  <c r="AN10" i="1"/>
  <c r="AB10" i="1"/>
  <c r="BF9" i="1"/>
  <c r="AZ9" i="1"/>
  <c r="AN9" i="1"/>
  <c r="AB9" i="1"/>
  <c r="BF8" i="1"/>
  <c r="AZ8" i="1"/>
  <c r="AN8" i="1"/>
  <c r="AB8" i="1"/>
  <c r="BI4" i="1"/>
  <c r="BJ22" i="1" s="1"/>
  <c r="BG4" i="1"/>
  <c r="BH16" i="1" s="1"/>
  <c r="BE4" i="1"/>
  <c r="AW4" i="1"/>
  <c r="AU4" i="1"/>
  <c r="AV16" i="1" s="1"/>
  <c r="AS4" i="1"/>
  <c r="AT11" i="1" s="1"/>
  <c r="AK4" i="1"/>
  <c r="AI4" i="1"/>
  <c r="AJ14" i="1" s="1"/>
  <c r="AG4" i="1"/>
  <c r="AH9" i="1" s="1"/>
  <c r="Y4" i="1"/>
  <c r="Z10" i="1" s="1"/>
  <c r="W4" i="1"/>
  <c r="X14" i="1" s="1"/>
  <c r="U4" i="1"/>
  <c r="V21" i="1" s="1"/>
  <c r="O4" i="1"/>
  <c r="P10" i="1" s="1"/>
  <c r="M4" i="1"/>
  <c r="N24" i="1" s="1"/>
  <c r="K4" i="1"/>
  <c r="L12" i="1" s="1"/>
  <c r="I4" i="1"/>
  <c r="G4" i="1"/>
  <c r="H15" i="1" s="1"/>
  <c r="E4" i="1"/>
  <c r="F10" i="1" s="1"/>
  <c r="C4" i="1"/>
  <c r="D11" i="1" s="1"/>
  <c r="J31" i="1" l="1"/>
  <c r="J29" i="1"/>
  <c r="J27" i="1"/>
  <c r="J25" i="1"/>
  <c r="J32" i="1"/>
  <c r="J30" i="1"/>
  <c r="J28" i="1"/>
  <c r="J26" i="1"/>
  <c r="J24" i="1"/>
  <c r="J22" i="1"/>
  <c r="J16" i="1"/>
  <c r="J14" i="1"/>
  <c r="J23" i="1"/>
  <c r="J21" i="1"/>
  <c r="J20" i="1"/>
  <c r="J19" i="1"/>
  <c r="J18" i="1"/>
  <c r="J17" i="1"/>
  <c r="J15" i="1"/>
  <c r="J13" i="1"/>
  <c r="AX32" i="1"/>
  <c r="AX30" i="1"/>
  <c r="AX28" i="1"/>
  <c r="AX26" i="1"/>
  <c r="AX24" i="1"/>
  <c r="AX31" i="1"/>
  <c r="AX29" i="1"/>
  <c r="AX27" i="1"/>
  <c r="AX25" i="1"/>
  <c r="AX23" i="1"/>
  <c r="AX21" i="1"/>
  <c r="AX17" i="1"/>
  <c r="AX15" i="1"/>
  <c r="AX13" i="1"/>
  <c r="AX19" i="1"/>
  <c r="AX18" i="1"/>
  <c r="AX16" i="1"/>
  <c r="AX14" i="1"/>
  <c r="AX12" i="1"/>
  <c r="AL32" i="1"/>
  <c r="AL30" i="1"/>
  <c r="AL28" i="1"/>
  <c r="AL26" i="1"/>
  <c r="AL31" i="1"/>
  <c r="AL29" i="1"/>
  <c r="AL27" i="1"/>
  <c r="AL25" i="1"/>
  <c r="AL23" i="1"/>
  <c r="AL21" i="1"/>
  <c r="AL17" i="1"/>
  <c r="AL15" i="1"/>
  <c r="AL13" i="1"/>
  <c r="AL22" i="1"/>
  <c r="AL20" i="1"/>
  <c r="AL16" i="1"/>
  <c r="AL14" i="1"/>
  <c r="AL12" i="1"/>
  <c r="F8" i="1"/>
  <c r="N8" i="1"/>
  <c r="Z8" i="1"/>
  <c r="AL8" i="1"/>
  <c r="AX8" i="1"/>
  <c r="BJ8" i="1"/>
  <c r="J9" i="1"/>
  <c r="V9" i="1"/>
  <c r="AT9" i="1"/>
  <c r="N10" i="1"/>
  <c r="AL10" i="1"/>
  <c r="AX10" i="1"/>
  <c r="BJ10" i="1"/>
  <c r="J11" i="1"/>
  <c r="V11" i="1"/>
  <c r="AL11" i="1"/>
  <c r="P13" i="1"/>
  <c r="D16" i="1"/>
  <c r="P17" i="1"/>
  <c r="AL18" i="1"/>
  <c r="AX20" i="1"/>
  <c r="AJ32" i="1"/>
  <c r="AJ30" i="1"/>
  <c r="AJ28" i="1"/>
  <c r="AJ26" i="1"/>
  <c r="AJ24" i="1"/>
  <c r="AJ22" i="1"/>
  <c r="AJ20" i="1"/>
  <c r="AJ18" i="1"/>
  <c r="AJ29" i="1"/>
  <c r="AJ25" i="1"/>
  <c r="AJ23" i="1"/>
  <c r="AJ21" i="1"/>
  <c r="AJ19" i="1"/>
  <c r="AJ31" i="1"/>
  <c r="AJ17" i="1"/>
  <c r="AJ15" i="1"/>
  <c r="AJ13" i="1"/>
  <c r="AJ11" i="1"/>
  <c r="AJ27" i="1"/>
  <c r="L32" i="1"/>
  <c r="L30" i="1"/>
  <c r="L28" i="1"/>
  <c r="L26" i="1"/>
  <c r="L31" i="1"/>
  <c r="L27" i="1"/>
  <c r="L24" i="1"/>
  <c r="L22" i="1"/>
  <c r="L20" i="1"/>
  <c r="L18" i="1"/>
  <c r="L29" i="1"/>
  <c r="L25" i="1"/>
  <c r="L23" i="1"/>
  <c r="L21" i="1"/>
  <c r="L19" i="1"/>
  <c r="L17" i="1"/>
  <c r="L15" i="1"/>
  <c r="L13" i="1"/>
  <c r="Z32" i="1"/>
  <c r="Z30" i="1"/>
  <c r="Z28" i="1"/>
  <c r="Z26" i="1"/>
  <c r="Z31" i="1"/>
  <c r="Z29" i="1"/>
  <c r="Z27" i="1"/>
  <c r="Z25" i="1"/>
  <c r="Z24" i="1"/>
  <c r="Z23" i="1"/>
  <c r="Z21" i="1"/>
  <c r="Z19" i="1"/>
  <c r="Z18" i="1"/>
  <c r="Z17" i="1"/>
  <c r="Z15" i="1"/>
  <c r="Z13" i="1"/>
  <c r="Z22" i="1"/>
  <c r="Z20" i="1"/>
  <c r="Z16" i="1"/>
  <c r="Z14" i="1"/>
  <c r="Z12" i="1"/>
  <c r="H8" i="1"/>
  <c r="P8" i="1"/>
  <c r="D9" i="1"/>
  <c r="L9" i="1"/>
  <c r="X9" i="1"/>
  <c r="AJ9" i="1"/>
  <c r="AV9" i="1"/>
  <c r="BH9" i="1"/>
  <c r="H10" i="1"/>
  <c r="L11" i="1"/>
  <c r="X11" i="1"/>
  <c r="AV12" i="1"/>
  <c r="BH12" i="1"/>
  <c r="L16" i="1"/>
  <c r="AL19" i="1"/>
  <c r="V31" i="1"/>
  <c r="V29" i="1"/>
  <c r="V27" i="1"/>
  <c r="V25" i="1"/>
  <c r="V32" i="1"/>
  <c r="V30" i="1"/>
  <c r="V28" i="1"/>
  <c r="V26" i="1"/>
  <c r="V22" i="1"/>
  <c r="V20" i="1"/>
  <c r="V24" i="1"/>
  <c r="V16" i="1"/>
  <c r="V14" i="1"/>
  <c r="V12" i="1"/>
  <c r="V19" i="1"/>
  <c r="V18" i="1"/>
  <c r="V17" i="1"/>
  <c r="V15" i="1"/>
  <c r="V13" i="1"/>
  <c r="D32" i="1"/>
  <c r="D30" i="1"/>
  <c r="D28" i="1"/>
  <c r="D26" i="1"/>
  <c r="D24" i="1"/>
  <c r="D22" i="1"/>
  <c r="D20" i="1"/>
  <c r="D18" i="1"/>
  <c r="D31" i="1"/>
  <c r="D27" i="1"/>
  <c r="D23" i="1"/>
  <c r="D21" i="1"/>
  <c r="D19" i="1"/>
  <c r="D29" i="1"/>
  <c r="D17" i="1"/>
  <c r="D15" i="1"/>
  <c r="D13" i="1"/>
  <c r="X32" i="1"/>
  <c r="X30" i="1"/>
  <c r="X28" i="1"/>
  <c r="X26" i="1"/>
  <c r="X24" i="1"/>
  <c r="X29" i="1"/>
  <c r="X25" i="1"/>
  <c r="X22" i="1"/>
  <c r="X20" i="1"/>
  <c r="X18" i="1"/>
  <c r="X31" i="1"/>
  <c r="X27" i="1"/>
  <c r="X23" i="1"/>
  <c r="X21" i="1"/>
  <c r="X19" i="1"/>
  <c r="X17" i="1"/>
  <c r="X15" i="1"/>
  <c r="X13" i="1"/>
  <c r="F32" i="1"/>
  <c r="F30" i="1"/>
  <c r="F28" i="1"/>
  <c r="F26" i="1"/>
  <c r="F31" i="1"/>
  <c r="F29" i="1"/>
  <c r="F27" i="1"/>
  <c r="F25" i="1"/>
  <c r="F23" i="1"/>
  <c r="F21" i="1"/>
  <c r="F24" i="1"/>
  <c r="F22" i="1"/>
  <c r="F17" i="1"/>
  <c r="F15" i="1"/>
  <c r="F13" i="1"/>
  <c r="F20" i="1"/>
  <c r="F19" i="1"/>
  <c r="F18" i="1"/>
  <c r="F16" i="1"/>
  <c r="F14" i="1"/>
  <c r="F12" i="1"/>
  <c r="N32" i="1"/>
  <c r="N30" i="1"/>
  <c r="N28" i="1"/>
  <c r="N26" i="1"/>
  <c r="N31" i="1"/>
  <c r="N29" i="1"/>
  <c r="N27" i="1"/>
  <c r="N25" i="1"/>
  <c r="N23" i="1"/>
  <c r="N21" i="1"/>
  <c r="N20" i="1"/>
  <c r="N19" i="1"/>
  <c r="N18" i="1"/>
  <c r="N17" i="1"/>
  <c r="N15" i="1"/>
  <c r="N13" i="1"/>
  <c r="N16" i="1"/>
  <c r="N14" i="1"/>
  <c r="N12" i="1"/>
  <c r="AT31" i="1"/>
  <c r="AT29" i="1"/>
  <c r="AT27" i="1"/>
  <c r="AT25" i="1"/>
  <c r="AT32" i="1"/>
  <c r="AT30" i="1"/>
  <c r="AT28" i="1"/>
  <c r="AT26" i="1"/>
  <c r="AT24" i="1"/>
  <c r="AT22" i="1"/>
  <c r="AT20" i="1"/>
  <c r="AT16" i="1"/>
  <c r="BA16" i="1" s="1"/>
  <c r="AT14" i="1"/>
  <c r="AT12" i="1"/>
  <c r="AT23" i="1"/>
  <c r="AT21" i="1"/>
  <c r="AT17" i="1"/>
  <c r="AT15" i="1"/>
  <c r="AT13" i="1"/>
  <c r="BH32" i="1"/>
  <c r="BH30" i="1"/>
  <c r="BH28" i="1"/>
  <c r="BH26" i="1"/>
  <c r="BH24" i="1"/>
  <c r="BH31" i="1"/>
  <c r="BH27" i="1"/>
  <c r="BH22" i="1"/>
  <c r="BK22" i="1" s="1"/>
  <c r="BL22" i="1" s="1"/>
  <c r="BH20" i="1"/>
  <c r="BH18" i="1"/>
  <c r="BH29" i="1"/>
  <c r="BH25" i="1"/>
  <c r="BH23" i="1"/>
  <c r="BH21" i="1"/>
  <c r="BH19" i="1"/>
  <c r="BH17" i="1"/>
  <c r="BH15" i="1"/>
  <c r="BH13" i="1"/>
  <c r="BH11" i="1"/>
  <c r="H31" i="1"/>
  <c r="H29" i="1"/>
  <c r="H27" i="1"/>
  <c r="H25" i="1"/>
  <c r="H30" i="1"/>
  <c r="H26" i="1"/>
  <c r="H23" i="1"/>
  <c r="H21" i="1"/>
  <c r="H19" i="1"/>
  <c r="H32" i="1"/>
  <c r="H28" i="1"/>
  <c r="H24" i="1"/>
  <c r="H22" i="1"/>
  <c r="H20" i="1"/>
  <c r="H18" i="1"/>
  <c r="H16" i="1"/>
  <c r="H14" i="1"/>
  <c r="H12" i="1"/>
  <c r="P31" i="1"/>
  <c r="P29" i="1"/>
  <c r="P27" i="1"/>
  <c r="P25" i="1"/>
  <c r="P23" i="1"/>
  <c r="P21" i="1"/>
  <c r="P19" i="1"/>
  <c r="P32" i="1"/>
  <c r="P28" i="1"/>
  <c r="P24" i="1"/>
  <c r="P22" i="1"/>
  <c r="P20" i="1"/>
  <c r="P18" i="1"/>
  <c r="P26" i="1"/>
  <c r="P16" i="1"/>
  <c r="P14" i="1"/>
  <c r="P12" i="1"/>
  <c r="AH31" i="1"/>
  <c r="AH29" i="1"/>
  <c r="AH27" i="1"/>
  <c r="AH25" i="1"/>
  <c r="AH32" i="1"/>
  <c r="AH30" i="1"/>
  <c r="AH28" i="1"/>
  <c r="AH26" i="1"/>
  <c r="AH24" i="1"/>
  <c r="AH22" i="1"/>
  <c r="AH20" i="1"/>
  <c r="AH23" i="1"/>
  <c r="AH21" i="1"/>
  <c r="AH19" i="1"/>
  <c r="AH18" i="1"/>
  <c r="AH16" i="1"/>
  <c r="AH14" i="1"/>
  <c r="AH12" i="1"/>
  <c r="AH17" i="1"/>
  <c r="AH15" i="1"/>
  <c r="AH13" i="1"/>
  <c r="AV32" i="1"/>
  <c r="AV30" i="1"/>
  <c r="AV28" i="1"/>
  <c r="AV26" i="1"/>
  <c r="AV24" i="1"/>
  <c r="AV31" i="1"/>
  <c r="AV27" i="1"/>
  <c r="AV22" i="1"/>
  <c r="AV20" i="1"/>
  <c r="AV18" i="1"/>
  <c r="AV29" i="1"/>
  <c r="AV25" i="1"/>
  <c r="AV23" i="1"/>
  <c r="AV21" i="1"/>
  <c r="AV19" i="1"/>
  <c r="AV17" i="1"/>
  <c r="AV15" i="1"/>
  <c r="AV13" i="1"/>
  <c r="AV11" i="1"/>
  <c r="BJ32" i="1"/>
  <c r="BJ30" i="1"/>
  <c r="BJ28" i="1"/>
  <c r="BJ26" i="1"/>
  <c r="BJ24" i="1"/>
  <c r="BJ31" i="1"/>
  <c r="BJ29" i="1"/>
  <c r="BJ27" i="1"/>
  <c r="BJ25" i="1"/>
  <c r="BJ23" i="1"/>
  <c r="BJ21" i="1"/>
  <c r="BJ15" i="1"/>
  <c r="BJ13" i="1"/>
  <c r="BJ19" i="1"/>
  <c r="BJ18" i="1"/>
  <c r="BJ17" i="1"/>
  <c r="BJ16" i="1"/>
  <c r="BK16" i="1" s="1"/>
  <c r="BL16" i="1" s="1"/>
  <c r="BJ14" i="1"/>
  <c r="BJ12" i="1"/>
  <c r="J8" i="1"/>
  <c r="V8" i="1"/>
  <c r="AH8" i="1"/>
  <c r="AT8" i="1"/>
  <c r="F9" i="1"/>
  <c r="N9" i="1"/>
  <c r="Z9" i="1"/>
  <c r="AL9" i="1"/>
  <c r="AX9" i="1"/>
  <c r="BJ9" i="1"/>
  <c r="J10" i="1"/>
  <c r="V10" i="1"/>
  <c r="AH10" i="1"/>
  <c r="AT10" i="1"/>
  <c r="F11" i="1"/>
  <c r="N11" i="1"/>
  <c r="Z11" i="1"/>
  <c r="AX11" i="1"/>
  <c r="D12" i="1"/>
  <c r="AJ12" i="1"/>
  <c r="D14" i="1"/>
  <c r="P15" i="1"/>
  <c r="AJ16" i="1"/>
  <c r="AT18" i="1"/>
  <c r="N22" i="1"/>
  <c r="AX22" i="1"/>
  <c r="V23" i="1"/>
  <c r="AL24" i="1"/>
  <c r="D25" i="1"/>
  <c r="D8" i="1"/>
  <c r="L8" i="1"/>
  <c r="X8" i="1"/>
  <c r="AJ8" i="1"/>
  <c r="AV8" i="1"/>
  <c r="BH8" i="1"/>
  <c r="BK8" i="1" s="1"/>
  <c r="BL8" i="1" s="1"/>
  <c r="H9" i="1"/>
  <c r="P9" i="1"/>
  <c r="D10" i="1"/>
  <c r="L10" i="1"/>
  <c r="X10" i="1"/>
  <c r="AJ10" i="1"/>
  <c r="AV10" i="1"/>
  <c r="BH10" i="1"/>
  <c r="BK10" i="1" s="1"/>
  <c r="BL10" i="1" s="1"/>
  <c r="H11" i="1"/>
  <c r="P11" i="1"/>
  <c r="AH11" i="1"/>
  <c r="BJ11" i="1"/>
  <c r="J12" i="1"/>
  <c r="X12" i="1"/>
  <c r="H13" i="1"/>
  <c r="L14" i="1"/>
  <c r="AV14" i="1"/>
  <c r="BH14" i="1"/>
  <c r="X16" i="1"/>
  <c r="H17" i="1"/>
  <c r="AT19" i="1"/>
  <c r="BJ20" i="1"/>
  <c r="BK20" i="1" s="1"/>
  <c r="BL20" i="1" s="1"/>
  <c r="P30" i="1"/>
  <c r="BK19" i="1"/>
  <c r="BL19" i="1" s="1"/>
  <c r="AO15" i="1" l="1"/>
  <c r="AQ15" i="1" s="1"/>
  <c r="AO26" i="1"/>
  <c r="AP26" i="1" s="1"/>
  <c r="AO11" i="1"/>
  <c r="AP11" i="1" s="1"/>
  <c r="AO13" i="1"/>
  <c r="AQ13" i="1" s="1"/>
  <c r="Q10" i="1"/>
  <c r="R10" i="1" s="1"/>
  <c r="BK25" i="1"/>
  <c r="BL25" i="1" s="1"/>
  <c r="BM25" i="1" s="1"/>
  <c r="AO14" i="1"/>
  <c r="AQ14" i="1" s="1"/>
  <c r="AO31" i="1"/>
  <c r="AP31" i="1" s="1"/>
  <c r="BK14" i="1"/>
  <c r="BL14" i="1" s="1"/>
  <c r="BM14" i="1" s="1"/>
  <c r="Q11" i="1"/>
  <c r="S11" i="1" s="1"/>
  <c r="Q9" i="1"/>
  <c r="R9" i="1" s="1"/>
  <c r="BK17" i="1"/>
  <c r="BL17" i="1" s="1"/>
  <c r="BM17" i="1" s="1"/>
  <c r="BA11" i="1"/>
  <c r="BB11" i="1" s="1"/>
  <c r="AO25" i="1"/>
  <c r="AP25" i="1" s="1"/>
  <c r="Q28" i="1"/>
  <c r="S28" i="1" s="1"/>
  <c r="BK21" i="1"/>
  <c r="BL21" i="1" s="1"/>
  <c r="BM21" i="1" s="1"/>
  <c r="BK18" i="1"/>
  <c r="BL18" i="1" s="1"/>
  <c r="BM18" i="1" s="1"/>
  <c r="AO9" i="1"/>
  <c r="AQ9" i="1" s="1"/>
  <c r="AO32" i="1"/>
  <c r="AQ32" i="1" s="1"/>
  <c r="BA12" i="1"/>
  <c r="BC12" i="1" s="1"/>
  <c r="BK23" i="1"/>
  <c r="BL23" i="1" s="1"/>
  <c r="BM23" i="1" s="1"/>
  <c r="BA19" i="1"/>
  <c r="BB19" i="1" s="1"/>
  <c r="AC10" i="1"/>
  <c r="AD10" i="1" s="1"/>
  <c r="AO17" i="1"/>
  <c r="AQ17" i="1" s="1"/>
  <c r="AO20" i="1"/>
  <c r="AQ20" i="1" s="1"/>
  <c r="Q20" i="1"/>
  <c r="R20" i="1" s="1"/>
  <c r="AC21" i="1"/>
  <c r="AD21" i="1" s="1"/>
  <c r="AO18" i="1"/>
  <c r="AQ18" i="1" s="1"/>
  <c r="AO28" i="1"/>
  <c r="AQ28" i="1" s="1"/>
  <c r="BK12" i="1"/>
  <c r="BL12" i="1" s="1"/>
  <c r="BM12" i="1" s="1"/>
  <c r="AC23" i="1"/>
  <c r="AD23" i="1" s="1"/>
  <c r="AO22" i="1"/>
  <c r="AP22" i="1" s="1"/>
  <c r="AO30" i="1"/>
  <c r="AP30" i="1" s="1"/>
  <c r="BK9" i="1"/>
  <c r="BL9" i="1" s="1"/>
  <c r="BM9" i="1" s="1"/>
  <c r="BA8" i="1"/>
  <c r="BC8" i="1" s="1"/>
  <c r="AO27" i="1"/>
  <c r="AQ27" i="1" s="1"/>
  <c r="BA10" i="1"/>
  <c r="BC10" i="1" s="1"/>
  <c r="AC8" i="1"/>
  <c r="AD8" i="1" s="1"/>
  <c r="AO21" i="1"/>
  <c r="AP21" i="1" s="1"/>
  <c r="AO24" i="1"/>
  <c r="AP24" i="1" s="1"/>
  <c r="Q26" i="1"/>
  <c r="R26" i="1" s="1"/>
  <c r="Q24" i="1"/>
  <c r="S24" i="1" s="1"/>
  <c r="Q29" i="1"/>
  <c r="S29" i="1" s="1"/>
  <c r="BK11" i="1"/>
  <c r="BL11" i="1" s="1"/>
  <c r="BM11" i="1" s="1"/>
  <c r="BK29" i="1"/>
  <c r="BL29" i="1" s="1"/>
  <c r="BM29" i="1" s="1"/>
  <c r="BK27" i="1"/>
  <c r="BL27" i="1" s="1"/>
  <c r="BM27" i="1" s="1"/>
  <c r="BK28" i="1"/>
  <c r="BL28" i="1" s="1"/>
  <c r="BM28" i="1" s="1"/>
  <c r="BA15" i="1"/>
  <c r="BB15" i="1" s="1"/>
  <c r="BA30" i="1"/>
  <c r="BC30" i="1" s="1"/>
  <c r="BA29" i="1"/>
  <c r="BC29" i="1" s="1"/>
  <c r="AC18" i="1"/>
  <c r="AD18" i="1" s="1"/>
  <c r="AC16" i="1"/>
  <c r="AE16" i="1" s="1"/>
  <c r="AC25" i="1"/>
  <c r="AE25" i="1" s="1"/>
  <c r="AP9" i="1"/>
  <c r="AE21" i="1"/>
  <c r="BM8" i="1"/>
  <c r="BM20" i="1"/>
  <c r="BM16" i="1"/>
  <c r="AQ21" i="1"/>
  <c r="BA22" i="1"/>
  <c r="BB22" i="1" s="1"/>
  <c r="BC22" i="1"/>
  <c r="AC26" i="1"/>
  <c r="BA18" i="1"/>
  <c r="AO10" i="1"/>
  <c r="AP15" i="1"/>
  <c r="AO16" i="1"/>
  <c r="AO23" i="1"/>
  <c r="AQ25" i="1"/>
  <c r="Q12" i="1"/>
  <c r="Q18" i="1"/>
  <c r="Q23" i="1"/>
  <c r="Q31" i="1"/>
  <c r="BK13" i="1"/>
  <c r="BL13" i="1" s="1"/>
  <c r="BK31" i="1"/>
  <c r="BL31" i="1" s="1"/>
  <c r="BK30" i="1"/>
  <c r="BL30" i="1" s="1"/>
  <c r="BA17" i="1"/>
  <c r="BA14" i="1"/>
  <c r="BA24" i="1"/>
  <c r="BA32" i="1"/>
  <c r="BA31" i="1"/>
  <c r="AC13" i="1"/>
  <c r="AC19" i="1"/>
  <c r="AC24" i="1"/>
  <c r="AC28" i="1"/>
  <c r="AC27" i="1"/>
  <c r="Q8" i="1"/>
  <c r="Q13" i="1"/>
  <c r="AE10" i="1"/>
  <c r="Q14" i="1"/>
  <c r="Q32" i="1"/>
  <c r="Q25" i="1"/>
  <c r="BK15" i="1"/>
  <c r="BL15" i="1" s="1"/>
  <c r="BK24" i="1"/>
  <c r="BL24" i="1" s="1"/>
  <c r="BK32" i="1"/>
  <c r="BL32" i="1" s="1"/>
  <c r="BC21" i="1"/>
  <c r="BA21" i="1"/>
  <c r="BB21" i="1" s="1"/>
  <c r="BC16" i="1"/>
  <c r="BB16" i="1"/>
  <c r="BA26" i="1"/>
  <c r="BA25" i="1"/>
  <c r="AC15" i="1"/>
  <c r="AC12" i="1"/>
  <c r="AC20" i="1"/>
  <c r="AC30" i="1"/>
  <c r="AC29" i="1"/>
  <c r="BA9" i="1"/>
  <c r="BM19" i="1"/>
  <c r="S21" i="1"/>
  <c r="Q21" i="1"/>
  <c r="R21" i="1" s="1"/>
  <c r="BB30" i="1"/>
  <c r="AC11" i="1"/>
  <c r="BM10" i="1"/>
  <c r="BM22" i="1"/>
  <c r="Q30" i="1"/>
  <c r="Q15" i="1"/>
  <c r="AO8" i="1"/>
  <c r="AO12" i="1"/>
  <c r="AO19" i="1"/>
  <c r="AO29" i="1"/>
  <c r="Q16" i="1"/>
  <c r="Q22" i="1"/>
  <c r="R22" i="1" s="1"/>
  <c r="S22" i="1"/>
  <c r="Q19" i="1"/>
  <c r="Q27" i="1"/>
  <c r="BK26" i="1"/>
  <c r="BL26" i="1" s="1"/>
  <c r="BA13" i="1"/>
  <c r="BA23" i="1"/>
  <c r="BA20" i="1"/>
  <c r="BA28" i="1"/>
  <c r="BA27" i="1"/>
  <c r="AC17" i="1"/>
  <c r="AC14" i="1"/>
  <c r="AC22" i="1"/>
  <c r="AC32" i="1"/>
  <c r="AC31" i="1"/>
  <c r="Q17" i="1"/>
  <c r="AC9" i="1"/>
  <c r="AE23" i="1" l="1"/>
  <c r="S20" i="1"/>
  <c r="S10" i="1"/>
  <c r="R24" i="1"/>
  <c r="S9" i="1"/>
  <c r="AQ26" i="1"/>
  <c r="AP27" i="1"/>
  <c r="BC15" i="1"/>
  <c r="AQ24" i="1"/>
  <c r="BB8" i="1"/>
  <c r="R29" i="1"/>
  <c r="BB10" i="1"/>
  <c r="AP20" i="1"/>
  <c r="AQ31" i="1"/>
  <c r="AQ22" i="1"/>
  <c r="AP18" i="1"/>
  <c r="AP14" i="1"/>
  <c r="AD16" i="1"/>
  <c r="AP13" i="1"/>
  <c r="AP17" i="1"/>
  <c r="AQ11" i="1"/>
  <c r="BN19" i="1"/>
  <c r="R28" i="1"/>
  <c r="AE18" i="1"/>
  <c r="BB12" i="1"/>
  <c r="AP32" i="1"/>
  <c r="AE8" i="1"/>
  <c r="AQ30" i="1"/>
  <c r="BC19" i="1"/>
  <c r="BB29" i="1"/>
  <c r="R11" i="1"/>
  <c r="BC11" i="1"/>
  <c r="AP28" i="1"/>
  <c r="AD25" i="1"/>
  <c r="S26" i="1"/>
  <c r="AE14" i="1"/>
  <c r="AD14" i="1"/>
  <c r="BB20" i="1"/>
  <c r="BC20" i="1"/>
  <c r="S27" i="1"/>
  <c r="R27" i="1"/>
  <c r="AP8" i="1"/>
  <c r="AQ8" i="1"/>
  <c r="S30" i="1"/>
  <c r="R30" i="1"/>
  <c r="AE30" i="1"/>
  <c r="AD30" i="1"/>
  <c r="BC25" i="1"/>
  <c r="BB25" i="1"/>
  <c r="BN15" i="1"/>
  <c r="BM15" i="1"/>
  <c r="AE27" i="1"/>
  <c r="AD27" i="1"/>
  <c r="AE13" i="1"/>
  <c r="AD13" i="1"/>
  <c r="BC14" i="1"/>
  <c r="BB14" i="1"/>
  <c r="BN13" i="1"/>
  <c r="BM13" i="1"/>
  <c r="AQ16" i="1"/>
  <c r="AP16" i="1"/>
  <c r="BB18" i="1"/>
  <c r="BC18" i="1"/>
  <c r="BN11" i="1"/>
  <c r="BN20" i="1"/>
  <c r="BN8" i="1"/>
  <c r="AE31" i="1"/>
  <c r="AD31" i="1"/>
  <c r="AE17" i="1"/>
  <c r="AD17" i="1"/>
  <c r="R19" i="1"/>
  <c r="S19" i="1"/>
  <c r="AQ29" i="1"/>
  <c r="AP29" i="1"/>
  <c r="BN10" i="1"/>
  <c r="BN28" i="1"/>
  <c r="BC26" i="1"/>
  <c r="BB26" i="1"/>
  <c r="S25" i="1"/>
  <c r="R25" i="1"/>
  <c r="BN23" i="1"/>
  <c r="BN29" i="1"/>
  <c r="BC31" i="1"/>
  <c r="BB31" i="1"/>
  <c r="S31" i="1"/>
  <c r="R31" i="1"/>
  <c r="BN25" i="1"/>
  <c r="AE32" i="1"/>
  <c r="AD32" i="1"/>
  <c r="BC27" i="1"/>
  <c r="BB27" i="1"/>
  <c r="BC13" i="1"/>
  <c r="BB13" i="1"/>
  <c r="AP19" i="1"/>
  <c r="AQ19" i="1"/>
  <c r="BN21" i="1"/>
  <c r="BC9" i="1"/>
  <c r="BB9" i="1"/>
  <c r="AE12" i="1"/>
  <c r="AD12" i="1"/>
  <c r="BN32" i="1"/>
  <c r="BM32" i="1"/>
  <c r="S32" i="1"/>
  <c r="R32" i="1"/>
  <c r="BN17" i="1"/>
  <c r="S13" i="1"/>
  <c r="R13" i="1"/>
  <c r="AD24" i="1"/>
  <c r="AE24" i="1"/>
  <c r="BC32" i="1"/>
  <c r="BB32" i="1"/>
  <c r="BN30" i="1"/>
  <c r="BM30" i="1"/>
  <c r="S23" i="1"/>
  <c r="R23" i="1"/>
  <c r="S12" i="1"/>
  <c r="R12" i="1"/>
  <c r="S17" i="1"/>
  <c r="R17" i="1"/>
  <c r="S16" i="1"/>
  <c r="R16" i="1"/>
  <c r="BC23" i="1"/>
  <c r="BB23" i="1"/>
  <c r="S15" i="1"/>
  <c r="R15" i="1"/>
  <c r="AD20" i="1"/>
  <c r="AE20" i="1"/>
  <c r="S14" i="1"/>
  <c r="R14" i="1"/>
  <c r="AE28" i="1"/>
  <c r="AD28" i="1"/>
  <c r="BC17" i="1"/>
  <c r="BB17" i="1"/>
  <c r="R18" i="1"/>
  <c r="S18" i="1"/>
  <c r="AE9" i="1"/>
  <c r="AD9" i="1"/>
  <c r="AD22" i="1"/>
  <c r="AE22" i="1"/>
  <c r="BC28" i="1"/>
  <c r="BB28" i="1"/>
  <c r="BN26" i="1"/>
  <c r="BM26" i="1"/>
  <c r="AQ12" i="1"/>
  <c r="AP12" i="1"/>
  <c r="BN22" i="1"/>
  <c r="AD11" i="1"/>
  <c r="AE11" i="1"/>
  <c r="AE29" i="1"/>
  <c r="AD29" i="1"/>
  <c r="AE15" i="1"/>
  <c r="AD15" i="1"/>
  <c r="BN24" i="1"/>
  <c r="BM24" i="1"/>
  <c r="R8" i="1"/>
  <c r="S8" i="1"/>
  <c r="AD19" i="1"/>
  <c r="AE19" i="1"/>
  <c r="BC24" i="1"/>
  <c r="BB24" i="1"/>
  <c r="BN31" i="1"/>
  <c r="BM31" i="1"/>
  <c r="AQ23" i="1"/>
  <c r="AP23" i="1"/>
  <c r="AP10" i="1"/>
  <c r="AQ10" i="1"/>
  <c r="BN18" i="1"/>
  <c r="AE26" i="1"/>
  <c r="AD26" i="1"/>
  <c r="BN27" i="1"/>
  <c r="BN16" i="1"/>
  <c r="BN9" i="1"/>
  <c r="BN12" i="1"/>
  <c r="BN14" i="1"/>
  <c r="AR26" i="1" l="1"/>
  <c r="BD19" i="1"/>
  <c r="AF19" i="1"/>
  <c r="T14" i="1"/>
  <c r="AR12" i="1"/>
  <c r="T11" i="1"/>
  <c r="BD21" i="1"/>
  <c r="AF21" i="1"/>
  <c r="AR20" i="1"/>
  <c r="BD16" i="1"/>
  <c r="BD13" i="1"/>
  <c r="AF22" i="1"/>
  <c r="AR15" i="1"/>
  <c r="T15" i="1"/>
  <c r="BD31" i="1"/>
  <c r="AR29" i="1"/>
  <c r="AR16" i="1"/>
  <c r="BD29" i="1"/>
  <c r="T26" i="1"/>
  <c r="BD22" i="1"/>
  <c r="AR25" i="1"/>
  <c r="BD24" i="1"/>
  <c r="AF29" i="1"/>
  <c r="AF11" i="1"/>
  <c r="BD28" i="1"/>
  <c r="AF9" i="1"/>
  <c r="AF28" i="1"/>
  <c r="T12" i="1"/>
  <c r="AR14" i="1"/>
  <c r="AF12" i="1"/>
  <c r="AR24" i="1"/>
  <c r="T25" i="1"/>
  <c r="BD12" i="1"/>
  <c r="AF23" i="1"/>
  <c r="AF30" i="1"/>
  <c r="AF16" i="1"/>
  <c r="AR8" i="1"/>
  <c r="BD20" i="1"/>
  <c r="AR9" i="1"/>
  <c r="AF25" i="1"/>
  <c r="AF32" i="1"/>
  <c r="BD8" i="1"/>
  <c r="BD14" i="1"/>
  <c r="AF26" i="1"/>
  <c r="AR10" i="1"/>
  <c r="T28" i="1"/>
  <c r="T8" i="1"/>
  <c r="T22" i="1"/>
  <c r="T18" i="1"/>
  <c r="BD23" i="1"/>
  <c r="T17" i="1"/>
  <c r="AR21" i="1"/>
  <c r="AF24" i="1"/>
  <c r="T29" i="1"/>
  <c r="AR17" i="1"/>
  <c r="T21" i="1"/>
  <c r="AR19" i="1"/>
  <c r="BD27" i="1"/>
  <c r="BD11" i="1"/>
  <c r="T31" i="1"/>
  <c r="AF31" i="1"/>
  <c r="AF13" i="1"/>
  <c r="T9" i="1"/>
  <c r="AR28" i="1"/>
  <c r="T30" i="1"/>
  <c r="T27" i="1"/>
  <c r="AF14" i="1"/>
  <c r="T16" i="1"/>
  <c r="T32" i="1"/>
  <c r="AF18" i="1"/>
  <c r="AF17" i="1"/>
  <c r="AF27" i="1"/>
  <c r="T24" i="1"/>
  <c r="AR23" i="1"/>
  <c r="AF10" i="1"/>
  <c r="AF15" i="1"/>
  <c r="AF8" i="1"/>
  <c r="AR11" i="1"/>
  <c r="BD10" i="1"/>
  <c r="BD17" i="1"/>
  <c r="AR18" i="1"/>
  <c r="AF20" i="1"/>
  <c r="T10" i="1"/>
  <c r="T23" i="1"/>
  <c r="BD32" i="1"/>
  <c r="T13" i="1"/>
  <c r="BD15" i="1"/>
  <c r="AR27" i="1"/>
  <c r="BD9" i="1"/>
  <c r="BD30" i="1"/>
  <c r="AR30" i="1"/>
  <c r="BD26" i="1"/>
  <c r="AR22" i="1"/>
  <c r="T19" i="1"/>
  <c r="AR32" i="1"/>
  <c r="BD18" i="1"/>
  <c r="AR31" i="1"/>
  <c r="T20" i="1"/>
  <c r="BD25" i="1"/>
  <c r="AR13" i="1"/>
</calcChain>
</file>

<file path=xl/sharedStrings.xml><?xml version="1.0" encoding="utf-8"?>
<sst xmlns="http://schemas.openxmlformats.org/spreadsheetml/2006/main" count="144" uniqueCount="71">
  <si>
    <t>DTF Parameters</t>
  </si>
  <si>
    <t>Lower is better</t>
  </si>
  <si>
    <t>Frontier</t>
  </si>
  <si>
    <t>Worst Performance</t>
  </si>
  <si>
    <t>Abs(Worst Peformance - Frontier)</t>
  </si>
  <si>
    <t>Starting a Business</t>
  </si>
  <si>
    <t>Dealing with Construction Permits</t>
  </si>
  <si>
    <t>Getting Electricity</t>
  </si>
  <si>
    <t>Registering Property</t>
  </si>
  <si>
    <t>Enforcing Contracts</t>
  </si>
  <si>
    <t>City</t>
  </si>
  <si>
    <t>Country</t>
  </si>
  <si>
    <t>DTF</t>
  </si>
  <si>
    <t>DTF Average</t>
  </si>
  <si>
    <t>DTF Average Rounded</t>
  </si>
  <si>
    <t>Osijek</t>
  </si>
  <si>
    <t>Croatia</t>
  </si>
  <si>
    <t>Rijeka</t>
  </si>
  <si>
    <t>Split</t>
  </si>
  <si>
    <t>Varazdin</t>
  </si>
  <si>
    <t>Zagreb</t>
  </si>
  <si>
    <t>Brno</t>
  </si>
  <si>
    <t>Czech Republic</t>
  </si>
  <si>
    <t>Liberec</t>
  </si>
  <si>
    <t>Olomouc</t>
  </si>
  <si>
    <t>Ostrava</t>
  </si>
  <si>
    <t>Plzen</t>
  </si>
  <si>
    <t>Prague</t>
  </si>
  <si>
    <t>Usti nad Labem</t>
  </si>
  <si>
    <t>Braga</t>
  </si>
  <si>
    <t>Portugal</t>
  </si>
  <si>
    <t>Coimbra</t>
  </si>
  <si>
    <t>Evora</t>
  </si>
  <si>
    <t>Faro</t>
  </si>
  <si>
    <t>Funchal</t>
  </si>
  <si>
    <t>Lisbon</t>
  </si>
  <si>
    <t>Ponta Delgada</t>
  </si>
  <si>
    <t>Porto</t>
  </si>
  <si>
    <t>Bratislava</t>
  </si>
  <si>
    <t>Slovak Republic</t>
  </si>
  <si>
    <t>Kosice</t>
  </si>
  <si>
    <t>Presov</t>
  </si>
  <si>
    <t>Trnava</t>
  </si>
  <si>
    <t>Zilina</t>
  </si>
  <si>
    <t>Procedures - Men (number)</t>
  </si>
  <si>
    <t>Time - Men (days)</t>
  </si>
  <si>
    <t>Cost - Men (% of income per capita)</t>
  </si>
  <si>
    <t>Procedures - Women (number)</t>
  </si>
  <si>
    <t>Time - Women (days)</t>
  </si>
  <si>
    <t>Cost - Women (% of income per capita)</t>
  </si>
  <si>
    <t>Paid-in Min. Capital (% of income per capita)</t>
  </si>
  <si>
    <t>Ease of starting a business (DTF)</t>
  </si>
  <si>
    <t>Ease of Starting RANK</t>
  </si>
  <si>
    <t>Procedures (number)</t>
  </si>
  <si>
    <t>Time (days)</t>
  </si>
  <si>
    <t>Cost (% of warehouse value)</t>
  </si>
  <si>
    <t>Building quality control index (0-15)</t>
  </si>
  <si>
    <t>Ease of dealing with construction permits (DTF)</t>
  </si>
  <si>
    <t>Ease of Construction RANK</t>
  </si>
  <si>
    <t>Cost (% of income per capita)</t>
  </si>
  <si>
    <t>Reliability of supply and transparency of tariff index (0–8)</t>
  </si>
  <si>
    <t>Ease of getting electricity (DTF)</t>
  </si>
  <si>
    <t>Ease of getting electricity RANK</t>
  </si>
  <si>
    <t>Cost (% of property value)</t>
  </si>
  <si>
    <t>Quality of land administration index (0-30)</t>
  </si>
  <si>
    <t>Ease of registering property (DTF)</t>
  </si>
  <si>
    <t>Ease of Property RANK</t>
  </si>
  <si>
    <t>Quality of judicial processes index (0-18)</t>
  </si>
  <si>
    <t>Cost (% of claim)</t>
  </si>
  <si>
    <t>Ease of enforcing contracts (DTF)</t>
  </si>
  <si>
    <t>Ease of Contracts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</si>
</sst>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0.0000"/>
    <numFmt numFmtId="167" formatCode="0.00000"/>
    <numFmt numFmtId="168" formatCode="#,##0.0"/>
    <numFmt numFmtId="169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</cellStyleXfs>
  <cellXfs count="53">
    <xf numFmtId="0" fontId="0" fillId="0" borderId="0" xfId="0"/>
    <xf numFmtId="43" fontId="2" fillId="0" borderId="0" xfId="1" applyFont="1" applyBorder="1" applyAlignment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5" fontId="2" fillId="0" borderId="0" xfId="1" applyNumberFormat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166" fontId="2" fillId="0" borderId="0" xfId="1" applyNumberFormat="1" applyFont="1" applyFill="1" applyBorder="1" applyAlignment="1" applyProtection="1">
      <alignment vertical="center"/>
    </xf>
    <xf numFmtId="167" fontId="2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Border="1" applyAlignment="1">
      <alignment horizontal="left" vertical="center"/>
    </xf>
    <xf numFmtId="43" fontId="5" fillId="2" borderId="0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center" vertical="top" wrapText="1"/>
    </xf>
    <xf numFmtId="0" fontId="3" fillId="2" borderId="5" xfId="1" applyNumberFormat="1" applyFont="1" applyFill="1" applyBorder="1" applyAlignment="1">
      <alignment horizontal="center" vertical="top" wrapText="1"/>
    </xf>
    <xf numFmtId="0" fontId="3" fillId="2" borderId="6" xfId="1" applyNumberFormat="1" applyFont="1" applyFill="1" applyBorder="1" applyAlignment="1">
      <alignment horizontal="center" vertical="top" wrapText="1"/>
    </xf>
    <xf numFmtId="0" fontId="3" fillId="2" borderId="7" xfId="1" applyNumberFormat="1" applyFont="1" applyFill="1" applyBorder="1" applyAlignment="1">
      <alignment horizontal="center" vertical="top" wrapText="1"/>
    </xf>
    <xf numFmtId="0" fontId="3" fillId="2" borderId="8" xfId="1" applyNumberFormat="1" applyFont="1" applyFill="1" applyBorder="1" applyAlignment="1">
      <alignment horizontal="center" vertical="top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2" borderId="7" xfId="2" applyNumberFormat="1" applyFont="1" applyFill="1" applyBorder="1" applyAlignment="1">
      <alignment horizontal="center" vertical="top" wrapText="1"/>
    </xf>
    <xf numFmtId="0" fontId="3" fillId="2" borderId="7" xfId="3" applyNumberFormat="1" applyFont="1" applyFill="1" applyBorder="1" applyAlignment="1">
      <alignment horizontal="center" vertical="top" wrapText="1"/>
    </xf>
    <xf numFmtId="0" fontId="3" fillId="2" borderId="7" xfId="4" applyNumberFormat="1" applyFont="1" applyFill="1" applyBorder="1" applyAlignment="1">
      <alignment horizontal="center" vertical="top" wrapText="1"/>
    </xf>
    <xf numFmtId="0" fontId="3" fillId="2" borderId="8" xfId="4" applyNumberFormat="1" applyFont="1" applyFill="1" applyBorder="1" applyAlignment="1">
      <alignment horizontal="center" vertical="top" wrapText="1"/>
    </xf>
    <xf numFmtId="43" fontId="3" fillId="0" borderId="0" xfId="1" applyFont="1" applyBorder="1" applyAlignment="1">
      <alignment vertical="top"/>
    </xf>
    <xf numFmtId="43" fontId="3" fillId="3" borderId="0" xfId="1" applyFont="1" applyFill="1" applyBorder="1" applyAlignment="1">
      <alignment vertical="center"/>
    </xf>
    <xf numFmtId="0" fontId="3" fillId="0" borderId="0" xfId="2" applyNumberFormat="1" applyFont="1" applyBorder="1" applyAlignment="1">
      <alignment horizontal="right" vertical="center"/>
    </xf>
    <xf numFmtId="167" fontId="3" fillId="0" borderId="0" xfId="2" applyNumberFormat="1" applyFont="1" applyBorder="1" applyAlignment="1">
      <alignment horizontal="right" vertical="center"/>
    </xf>
    <xf numFmtId="168" fontId="3" fillId="0" borderId="0" xfId="5" applyNumberFormat="1" applyFont="1" applyFill="1" applyBorder="1" applyAlignment="1" applyProtection="1">
      <alignment horizontal="right" vertical="center"/>
    </xf>
    <xf numFmtId="169" fontId="3" fillId="0" borderId="0" xfId="2" applyNumberFormat="1" applyFont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2" fontId="3" fillId="4" borderId="0" xfId="1" applyNumberFormat="1" applyFont="1" applyFill="1" applyBorder="1" applyAlignment="1">
      <alignment horizontal="right" vertical="center"/>
    </xf>
    <xf numFmtId="165" fontId="3" fillId="4" borderId="0" xfId="1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right" vertical="center"/>
    </xf>
    <xf numFmtId="169" fontId="3" fillId="0" borderId="0" xfId="0" applyNumberFormat="1" applyFont="1" applyAlignment="1"/>
    <xf numFmtId="1" fontId="3" fillId="0" borderId="0" xfId="0" applyNumberFormat="1" applyFont="1" applyAlignment="1">
      <alignment horizontal="right"/>
    </xf>
    <xf numFmtId="43" fontId="3" fillId="4" borderId="0" xfId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169" fontId="3" fillId="0" borderId="0" xfId="0" applyNumberFormat="1" applyFont="1" applyFill="1" applyAlignment="1">
      <alignment horizontal="right"/>
    </xf>
    <xf numFmtId="167" fontId="3" fillId="0" borderId="0" xfId="2" applyNumberFormat="1" applyFont="1" applyFill="1" applyBorder="1" applyAlignment="1">
      <alignment horizontal="right" vertical="center"/>
    </xf>
    <xf numFmtId="2" fontId="3" fillId="0" borderId="0" xfId="2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169" fontId="3" fillId="0" borderId="0" xfId="1" applyNumberFormat="1" applyFont="1" applyFill="1" applyBorder="1" applyAlignment="1">
      <alignment horizontal="right" vertical="center"/>
    </xf>
    <xf numFmtId="0" fontId="3" fillId="0" borderId="0" xfId="2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 applyProtection="1">
      <alignment horizontal="right" vertical="center"/>
    </xf>
    <xf numFmtId="43" fontId="2" fillId="3" borderId="0" xfId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169" fontId="2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2" fillId="0" borderId="0" xfId="1" applyNumberFormat="1" applyFont="1" applyFill="1" applyBorder="1" applyAlignment="1">
      <alignment vertical="center"/>
    </xf>
    <xf numFmtId="169" fontId="2" fillId="0" borderId="0" xfId="1" applyNumberFormat="1" applyFont="1" applyFill="1" applyBorder="1" applyAlignment="1">
      <alignment vertical="center"/>
    </xf>
    <xf numFmtId="43" fontId="5" fillId="2" borderId="2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0" fontId="2" fillId="0" borderId="0" xfId="0" applyFont="1"/>
    <xf numFmtId="169" fontId="2" fillId="0" borderId="0" xfId="0" applyNumberFormat="1" applyFont="1" applyFill="1"/>
  </cellXfs>
  <cellStyles count="6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  <cellStyle name="Normal_COUNTRY" xfId="4" xr:uid="{00000000-0005-0000-0000-000004000000}"/>
    <cellStyle name="Percent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2F18389-33FB-4CCF-89FC-C7EB6CEE9BEF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  <a:noFill/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>
              <a:solidFill>
                <a:srgbClr val="FF0000"/>
              </a:solidFill>
            </a:rPr>
            <a:t>xxx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BN33"/>
  <sheetViews>
    <sheetView tabSelected="1" zoomScale="70" zoomScaleNormal="70" workbookViewId="0">
      <pane xSplit="2" ySplit="7" topLeftCell="C8" activePane="bottomRight" state="frozen"/>
      <selection activeCell="B5" sqref="B5"/>
      <selection pane="topRight" activeCell="H5" sqref="H5"/>
      <selection pane="bottomLeft" activeCell="B13" sqref="B13"/>
      <selection pane="bottomRight" activeCell="A6" sqref="A6"/>
    </sheetView>
  </sheetViews>
  <sheetFormatPr defaultColWidth="11.453125" defaultRowHeight="14.4" customHeight="1" x14ac:dyDescent="0.35"/>
  <cols>
    <col min="1" max="1" width="11.453125" style="1" customWidth="1"/>
    <col min="2" max="2" width="17.54296875" style="1" customWidth="1"/>
    <col min="3" max="3" width="11.453125" style="3" customWidth="1"/>
    <col min="4" max="4" width="11.453125" style="3" hidden="1" customWidth="1"/>
    <col min="5" max="5" width="11.453125" style="3" customWidth="1"/>
    <col min="6" max="6" width="11.453125" style="3" hidden="1" customWidth="1"/>
    <col min="7" max="7" width="11.453125" style="1" customWidth="1"/>
    <col min="8" max="8" width="11.453125" style="1" hidden="1" customWidth="1"/>
    <col min="9" max="9" width="11.453125" style="1" customWidth="1"/>
    <col min="10" max="10" width="11.453125" style="1" hidden="1" customWidth="1"/>
    <col min="11" max="11" width="11.453125" style="1" customWidth="1"/>
    <col min="12" max="12" width="11.453125" style="1" hidden="1" customWidth="1"/>
    <col min="13" max="13" width="11.453125" style="1" customWidth="1"/>
    <col min="14" max="14" width="11.453125" style="1" hidden="1" customWidth="1"/>
    <col min="15" max="15" width="11.453125" style="1" customWidth="1"/>
    <col min="16" max="17" width="11.453125" style="1" hidden="1" customWidth="1"/>
    <col min="18" max="19" width="11.453125" style="1" customWidth="1"/>
    <col min="20" max="20" width="11.453125" style="3" customWidth="1"/>
    <col min="21" max="21" width="11.453125" style="3"/>
    <col min="22" max="22" width="11.453125" style="3" hidden="1" customWidth="1"/>
    <col min="23" max="23" width="11.453125" style="3"/>
    <col min="24" max="24" width="11.453125" style="3" hidden="1" customWidth="1"/>
    <col min="25" max="25" width="11.453125" style="1"/>
    <col min="26" max="26" width="11.453125" style="1" hidden="1" customWidth="1"/>
    <col min="27" max="27" width="11.453125" style="1"/>
    <col min="28" max="30" width="11.453125" style="1" hidden="1" customWidth="1"/>
    <col min="31" max="31" width="11.453125" style="1"/>
    <col min="32" max="32" width="11.453125" style="3"/>
    <col min="33" max="33" width="11.453125" style="1"/>
    <col min="34" max="34" width="11.453125" style="1" hidden="1" customWidth="1"/>
    <col min="35" max="35" width="11.453125" style="1"/>
    <col min="36" max="36" width="11.453125" style="1" hidden="1" customWidth="1"/>
    <col min="37" max="37" width="11.453125" style="1"/>
    <col min="38" max="38" width="9.90625" style="1" customWidth="1"/>
    <col min="39" max="39" width="11.453125" style="1"/>
    <col min="40" max="42" width="11.453125" style="1" hidden="1" customWidth="1"/>
    <col min="43" max="44" width="11.453125" style="1"/>
    <col min="45" max="45" width="11.453125" style="3"/>
    <col min="46" max="46" width="11.453125" style="3" hidden="1" customWidth="1"/>
    <col min="47" max="47" width="11.453125" style="3"/>
    <col min="48" max="48" width="11.453125" style="3" hidden="1" customWidth="1"/>
    <col min="49" max="49" width="11.453125" style="1"/>
    <col min="50" max="50" width="11.453125" style="1" hidden="1" customWidth="1"/>
    <col min="51" max="51" width="11.453125" style="1"/>
    <col min="52" max="54" width="11.453125" style="1" hidden="1" customWidth="1"/>
    <col min="55" max="55" width="11.453125" style="1"/>
    <col min="56" max="57" width="11.453125" style="3"/>
    <col min="58" max="58" width="11.453125" style="3" hidden="1" customWidth="1"/>
    <col min="59" max="59" width="11.453125" style="3"/>
    <col min="60" max="60" width="11.453125" style="3" hidden="1" customWidth="1"/>
    <col min="61" max="61" width="11.453125" style="1"/>
    <col min="62" max="64" width="11.453125" style="1" hidden="1" customWidth="1"/>
    <col min="65" max="65" width="11.453125" style="1"/>
    <col min="66" max="66" width="11.453125" style="3"/>
    <col min="67" max="16384" width="11.453125" style="4"/>
  </cols>
  <sheetData>
    <row r="1" spans="1:66" ht="14.4" hidden="1" customHeight="1" x14ac:dyDescent="0.35">
      <c r="B1" s="1" t="s">
        <v>0</v>
      </c>
      <c r="C1" s="2" t="s">
        <v>1</v>
      </c>
      <c r="E1" s="2" t="s">
        <v>1</v>
      </c>
      <c r="G1" s="2" t="s">
        <v>1</v>
      </c>
      <c r="I1" s="2" t="s">
        <v>1</v>
      </c>
      <c r="K1" s="2" t="s">
        <v>1</v>
      </c>
      <c r="M1" s="2" t="s">
        <v>1</v>
      </c>
      <c r="O1" s="2" t="s">
        <v>1</v>
      </c>
      <c r="U1" s="2" t="s">
        <v>1</v>
      </c>
      <c r="W1" s="2" t="s">
        <v>1</v>
      </c>
      <c r="Y1" s="2" t="s">
        <v>1</v>
      </c>
      <c r="AG1" s="2" t="s">
        <v>1</v>
      </c>
      <c r="AI1" s="2" t="s">
        <v>1</v>
      </c>
      <c r="AK1" s="2" t="s">
        <v>1</v>
      </c>
      <c r="AS1" s="2" t="s">
        <v>1</v>
      </c>
      <c r="AU1" s="2" t="s">
        <v>1</v>
      </c>
      <c r="AW1" s="2" t="s">
        <v>1</v>
      </c>
      <c r="BE1" s="2" t="s">
        <v>1</v>
      </c>
      <c r="BG1" s="2" t="s">
        <v>1</v>
      </c>
      <c r="BI1" s="2" t="s">
        <v>1</v>
      </c>
      <c r="BJ1" s="2"/>
      <c r="BK1" s="2"/>
      <c r="BL1" s="2"/>
    </row>
    <row r="2" spans="1:66" ht="14.4" hidden="1" customHeight="1" x14ac:dyDescent="0.35">
      <c r="B2" s="1" t="s">
        <v>2</v>
      </c>
      <c r="C2" s="5">
        <v>1</v>
      </c>
      <c r="E2" s="5">
        <v>0.5</v>
      </c>
      <c r="G2" s="5">
        <v>0</v>
      </c>
      <c r="I2" s="5">
        <v>1</v>
      </c>
      <c r="K2" s="5">
        <v>0.5</v>
      </c>
      <c r="M2" s="5">
        <v>0</v>
      </c>
      <c r="O2" s="5">
        <v>0</v>
      </c>
      <c r="U2" s="5">
        <v>5</v>
      </c>
      <c r="W2" s="5">
        <v>26</v>
      </c>
      <c r="Y2" s="5">
        <v>0</v>
      </c>
      <c r="AG2" s="5">
        <v>3</v>
      </c>
      <c r="AI2" s="5">
        <v>18</v>
      </c>
      <c r="AK2" s="5">
        <v>0</v>
      </c>
      <c r="AS2" s="5">
        <v>1</v>
      </c>
      <c r="AU2" s="5">
        <v>1</v>
      </c>
      <c r="AW2" s="5">
        <v>0</v>
      </c>
      <c r="BE2" s="5">
        <v>21</v>
      </c>
      <c r="BG2" s="5">
        <v>120</v>
      </c>
      <c r="BI2" s="5">
        <v>0.1</v>
      </c>
      <c r="BJ2" s="5"/>
      <c r="BK2" s="5"/>
      <c r="BL2" s="5"/>
    </row>
    <row r="3" spans="1:66" ht="14.4" hidden="1" customHeight="1" x14ac:dyDescent="0.35">
      <c r="B3" s="1" t="s">
        <v>3</v>
      </c>
      <c r="C3" s="5">
        <v>18</v>
      </c>
      <c r="E3" s="5">
        <v>100</v>
      </c>
      <c r="G3" s="5">
        <v>200</v>
      </c>
      <c r="I3" s="5">
        <v>18</v>
      </c>
      <c r="K3" s="5">
        <v>100</v>
      </c>
      <c r="M3" s="5">
        <v>200</v>
      </c>
      <c r="O3" s="5">
        <v>400</v>
      </c>
      <c r="U3" s="5">
        <v>30</v>
      </c>
      <c r="W3" s="5">
        <v>373</v>
      </c>
      <c r="Y3" s="5">
        <v>20</v>
      </c>
      <c r="AG3" s="5">
        <v>9</v>
      </c>
      <c r="AI3" s="5">
        <v>248</v>
      </c>
      <c r="AK3" s="5">
        <v>8100</v>
      </c>
      <c r="AS3" s="5">
        <v>13</v>
      </c>
      <c r="AU3" s="5">
        <v>210</v>
      </c>
      <c r="AW3" s="6">
        <v>15</v>
      </c>
      <c r="BE3" s="5">
        <v>53</v>
      </c>
      <c r="BG3" s="5">
        <v>1340</v>
      </c>
      <c r="BI3" s="5">
        <v>89</v>
      </c>
      <c r="BJ3" s="5"/>
      <c r="BK3" s="5"/>
      <c r="BL3" s="5"/>
    </row>
    <row r="4" spans="1:66" ht="14.4" hidden="1" customHeight="1" x14ac:dyDescent="0.35">
      <c r="B4" s="1" t="s">
        <v>4</v>
      </c>
      <c r="C4" s="5">
        <f>C3-C2</f>
        <v>17</v>
      </c>
      <c r="E4" s="5">
        <f>E3-E2</f>
        <v>99.5</v>
      </c>
      <c r="G4" s="5">
        <f>G3-G2</f>
        <v>200</v>
      </c>
      <c r="I4" s="5">
        <f>I3-I2</f>
        <v>17</v>
      </c>
      <c r="K4" s="5">
        <f>K3-K2</f>
        <v>99.5</v>
      </c>
      <c r="M4" s="5">
        <f>M3-M2</f>
        <v>200</v>
      </c>
      <c r="O4" s="5">
        <f>O3-O2</f>
        <v>400</v>
      </c>
      <c r="U4" s="5">
        <f>U3-U2</f>
        <v>25</v>
      </c>
      <c r="W4" s="5">
        <f>W3-W2</f>
        <v>347</v>
      </c>
      <c r="Y4" s="5">
        <f>Y3-Y2</f>
        <v>20</v>
      </c>
      <c r="AG4" s="5">
        <f>AG3-AG2</f>
        <v>6</v>
      </c>
      <c r="AI4" s="5">
        <f>AI3-AI2</f>
        <v>230</v>
      </c>
      <c r="AK4" s="5">
        <f>AK3-AK2</f>
        <v>8100</v>
      </c>
      <c r="AS4" s="5">
        <f>AS3-AS2</f>
        <v>12</v>
      </c>
      <c r="AU4" s="5">
        <f>AU3-AU2</f>
        <v>209</v>
      </c>
      <c r="AW4" s="5">
        <f>AW3-AW2</f>
        <v>15</v>
      </c>
      <c r="BE4" s="5">
        <f>BE3-BE2</f>
        <v>32</v>
      </c>
      <c r="BG4" s="5">
        <f>BG3-BG2</f>
        <v>1220</v>
      </c>
      <c r="BI4" s="5">
        <f>BI3-BI2</f>
        <v>88.9</v>
      </c>
      <c r="BJ4" s="5"/>
      <c r="BK4" s="5"/>
      <c r="BL4" s="5"/>
    </row>
    <row r="5" spans="1:66" ht="14.4" hidden="1" customHeight="1" thickBot="1" x14ac:dyDescent="0.4">
      <c r="B5" s="7"/>
    </row>
    <row r="6" spans="1:66" ht="27" customHeight="1" x14ac:dyDescent="0.35">
      <c r="A6" s="8"/>
      <c r="B6" s="9"/>
      <c r="C6" s="48" t="s">
        <v>5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50"/>
      <c r="U6" s="48" t="s">
        <v>6</v>
      </c>
      <c r="V6" s="49"/>
      <c r="W6" s="49"/>
      <c r="X6" s="49"/>
      <c r="Y6" s="49"/>
      <c r="Z6" s="49"/>
      <c r="AA6" s="49"/>
      <c r="AB6" s="49"/>
      <c r="AC6" s="49"/>
      <c r="AD6" s="49"/>
      <c r="AE6" s="49"/>
      <c r="AF6" s="50"/>
      <c r="AG6" s="48" t="s">
        <v>7</v>
      </c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50"/>
      <c r="AS6" s="48" t="s">
        <v>8</v>
      </c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50"/>
      <c r="BE6" s="48" t="s">
        <v>9</v>
      </c>
      <c r="BF6" s="49"/>
      <c r="BG6" s="49"/>
      <c r="BH6" s="49"/>
      <c r="BI6" s="49"/>
      <c r="BJ6" s="49"/>
      <c r="BK6" s="49"/>
      <c r="BL6" s="49"/>
      <c r="BM6" s="49"/>
      <c r="BN6" s="50"/>
    </row>
    <row r="7" spans="1:66" s="20" customFormat="1" ht="54" customHeight="1" thickBot="1" x14ac:dyDescent="0.4">
      <c r="A7" s="10" t="s">
        <v>10</v>
      </c>
      <c r="B7" s="11" t="s">
        <v>11</v>
      </c>
      <c r="C7" s="12" t="s">
        <v>44</v>
      </c>
      <c r="D7" s="13" t="s">
        <v>12</v>
      </c>
      <c r="E7" s="13" t="s">
        <v>45</v>
      </c>
      <c r="F7" s="13" t="s">
        <v>12</v>
      </c>
      <c r="G7" s="13" t="s">
        <v>46</v>
      </c>
      <c r="H7" s="13" t="s">
        <v>12</v>
      </c>
      <c r="I7" s="13" t="s">
        <v>47</v>
      </c>
      <c r="J7" s="13" t="s">
        <v>12</v>
      </c>
      <c r="K7" s="13" t="s">
        <v>48</v>
      </c>
      <c r="L7" s="13" t="s">
        <v>12</v>
      </c>
      <c r="M7" s="13" t="s">
        <v>49</v>
      </c>
      <c r="N7" s="13" t="s">
        <v>12</v>
      </c>
      <c r="O7" s="13" t="s">
        <v>50</v>
      </c>
      <c r="P7" s="13" t="s">
        <v>12</v>
      </c>
      <c r="Q7" s="13" t="s">
        <v>13</v>
      </c>
      <c r="R7" s="13" t="s">
        <v>14</v>
      </c>
      <c r="S7" s="13" t="s">
        <v>51</v>
      </c>
      <c r="T7" s="14" t="s">
        <v>52</v>
      </c>
      <c r="U7" s="12" t="s">
        <v>53</v>
      </c>
      <c r="V7" s="13" t="s">
        <v>12</v>
      </c>
      <c r="W7" s="13" t="s">
        <v>54</v>
      </c>
      <c r="X7" s="13" t="s">
        <v>12</v>
      </c>
      <c r="Y7" s="13" t="s">
        <v>55</v>
      </c>
      <c r="Z7" s="13" t="s">
        <v>12</v>
      </c>
      <c r="AA7" s="13" t="s">
        <v>56</v>
      </c>
      <c r="AB7" s="13" t="s">
        <v>12</v>
      </c>
      <c r="AC7" s="13" t="s">
        <v>13</v>
      </c>
      <c r="AD7" s="13" t="s">
        <v>14</v>
      </c>
      <c r="AE7" s="13" t="s">
        <v>57</v>
      </c>
      <c r="AF7" s="14" t="s">
        <v>58</v>
      </c>
      <c r="AG7" s="15" t="s">
        <v>53</v>
      </c>
      <c r="AH7" s="16" t="s">
        <v>12</v>
      </c>
      <c r="AI7" s="16" t="s">
        <v>54</v>
      </c>
      <c r="AJ7" s="16" t="s">
        <v>12</v>
      </c>
      <c r="AK7" s="17" t="s">
        <v>59</v>
      </c>
      <c r="AL7" s="17" t="s">
        <v>12</v>
      </c>
      <c r="AM7" s="17" t="s">
        <v>60</v>
      </c>
      <c r="AN7" s="17" t="s">
        <v>12</v>
      </c>
      <c r="AO7" s="17" t="s">
        <v>13</v>
      </c>
      <c r="AP7" s="17" t="s">
        <v>14</v>
      </c>
      <c r="AQ7" s="18" t="s">
        <v>61</v>
      </c>
      <c r="AR7" s="19" t="s">
        <v>62</v>
      </c>
      <c r="AS7" s="12" t="s">
        <v>53</v>
      </c>
      <c r="AT7" s="13" t="s">
        <v>12</v>
      </c>
      <c r="AU7" s="13" t="s">
        <v>54</v>
      </c>
      <c r="AV7" s="13" t="s">
        <v>12</v>
      </c>
      <c r="AW7" s="13" t="s">
        <v>63</v>
      </c>
      <c r="AX7" s="13" t="s">
        <v>12</v>
      </c>
      <c r="AY7" s="13" t="s">
        <v>64</v>
      </c>
      <c r="AZ7" s="13" t="s">
        <v>12</v>
      </c>
      <c r="BA7" s="13" t="s">
        <v>13</v>
      </c>
      <c r="BB7" s="13" t="s">
        <v>14</v>
      </c>
      <c r="BC7" s="13" t="s">
        <v>65</v>
      </c>
      <c r="BD7" s="14" t="s">
        <v>66</v>
      </c>
      <c r="BE7" s="12" t="s">
        <v>67</v>
      </c>
      <c r="BF7" s="13" t="s">
        <v>12</v>
      </c>
      <c r="BG7" s="13" t="s">
        <v>54</v>
      </c>
      <c r="BH7" s="13" t="s">
        <v>12</v>
      </c>
      <c r="BI7" s="13" t="s">
        <v>68</v>
      </c>
      <c r="BJ7" s="13" t="s">
        <v>12</v>
      </c>
      <c r="BK7" s="13" t="s">
        <v>13</v>
      </c>
      <c r="BL7" s="13" t="s">
        <v>14</v>
      </c>
      <c r="BM7" s="13" t="s">
        <v>69</v>
      </c>
      <c r="BN7" s="14" t="s">
        <v>70</v>
      </c>
    </row>
    <row r="8" spans="1:66" ht="14.4" customHeight="1" x14ac:dyDescent="0.2">
      <c r="A8" s="21" t="s">
        <v>15</v>
      </c>
      <c r="B8" s="21" t="s">
        <v>16</v>
      </c>
      <c r="C8" s="22">
        <v>8</v>
      </c>
      <c r="D8" s="23">
        <f t="shared" ref="D8:D32" si="0">(IF(C8=-1,0,(IF(C8&gt;C$3,0,IF(C8&lt;C$2,1,((C$3-C8)/C$4))))))*100</f>
        <v>58.82352941176471</v>
      </c>
      <c r="E8" s="22">
        <v>10.5</v>
      </c>
      <c r="F8" s="23">
        <f t="shared" ref="F8:F32" si="1">(IF(E8=-1,0,(IF(E8&gt;E$3,0,IF(E8&lt;E$2,1,((E$3-E8)/E$4))))))*100</f>
        <v>89.949748743718601</v>
      </c>
      <c r="G8" s="24">
        <v>7.2728989746079824</v>
      </c>
      <c r="H8" s="23">
        <f t="shared" ref="H8:H32" si="2">(IF(G8=-1,0,(IF(G8&gt;G$3,0,IF(G8&lt;G$2,1,((G$3-G8)/G$4))))))*100</f>
        <v>96.363550512696008</v>
      </c>
      <c r="I8" s="22">
        <v>8</v>
      </c>
      <c r="J8" s="23">
        <f t="shared" ref="J8:J32" si="3">(IF(I8=-1,0,(IF(I8&gt;I$3,0,IF(I8&lt;I$2,1,((I$3-I8)/I$4))))))*100</f>
        <v>58.82352941176471</v>
      </c>
      <c r="K8" s="22">
        <v>10.5</v>
      </c>
      <c r="L8" s="23">
        <f t="shared" ref="L8:L32" si="4">(IF(K8=-1,0,(IF(K8&gt;K$3,0,IF(K8&lt;K$2,1,((K$3-K8)/K$4))))))*100</f>
        <v>89.949748743718601</v>
      </c>
      <c r="M8" s="24">
        <v>7.2728989746079824</v>
      </c>
      <c r="N8" s="23">
        <f t="shared" ref="N8:N32" si="5">(IF(M8=-1,0,(IF(M8&gt;M$3,0,IF(M8&lt;M$2,1,((M$3-M8)/M$4))))))*100</f>
        <v>96.363550512696008</v>
      </c>
      <c r="O8" s="25">
        <v>12.526837324525186</v>
      </c>
      <c r="P8" s="23">
        <f t="shared" ref="P8:P32" si="6">(IF(O8=-1,0,(IF(O8&gt;O$3,0,IF(O8&lt;O$2,1,((O$3-O8)/O$4))))))*100</f>
        <v>96.86829066886871</v>
      </c>
      <c r="Q8" s="23">
        <f t="shared" ref="Q8:Q32" si="7">ROUND(25%*P8+12.5%*D8+12.5%*F8+12.5%*H8+12.5%*J8+12.5%*L8+12.5%*N8,5)</f>
        <v>85.501279999999994</v>
      </c>
      <c r="R8" s="26">
        <f t="shared" ref="R8:R32" si="8">ROUND(Q8,2)</f>
        <v>85.5</v>
      </c>
      <c r="S8" s="27">
        <f t="shared" ref="S8:S20" si="9">+ROUND(Q8,2)</f>
        <v>85.5</v>
      </c>
      <c r="T8" s="28">
        <f t="shared" ref="T8:T32" si="10">RANK(R8,R$8:R$32)</f>
        <v>13</v>
      </c>
      <c r="U8" s="29">
        <v>22</v>
      </c>
      <c r="V8" s="23">
        <f t="shared" ref="V8:V32" si="11">(IF(U8=-1,0,(IF(U8&gt;U$3,0,IF(U8&lt;U$2,1,((U$3-U8)/U$4))))))*100</f>
        <v>32</v>
      </c>
      <c r="W8" s="29">
        <v>143</v>
      </c>
      <c r="X8" s="23">
        <f t="shared" ref="X8:X32" si="12">(IF(W8=-1,0,(IF(W8&gt;W$3,0,IF(W8&lt;W$2,1,((W$3-W8)/W$4))))))*100</f>
        <v>66.282420749279538</v>
      </c>
      <c r="Y8" s="30">
        <v>6.7742766095849758</v>
      </c>
      <c r="Z8" s="23">
        <f t="shared" ref="Z8:Z32" si="13">(IF(Y8=-1,0,(IF(Y8&gt;Y$3,0,IF(Y8&lt;Y$2,1,((Y$3-Y8)/Y$4))))))*100</f>
        <v>66.12861695207512</v>
      </c>
      <c r="AA8" s="31">
        <v>12</v>
      </c>
      <c r="AB8" s="23">
        <f t="shared" ref="AB8:AB32" si="14">IF(AA8="No Practice", 0, AA8/15*100)</f>
        <v>80</v>
      </c>
      <c r="AC8" s="23">
        <f t="shared" ref="AC8:AC32" si="15">ROUND(AVERAGE(V8,X8,Z8,AB8),5)</f>
        <v>61.102760000000004</v>
      </c>
      <c r="AD8" s="22">
        <f t="shared" ref="AD8:AD32" si="16">+ROUND(AC8,2)</f>
        <v>61.1</v>
      </c>
      <c r="AE8" s="32">
        <f t="shared" ref="AE8:AE32" si="17">ROUND(AC8,2)</f>
        <v>61.1</v>
      </c>
      <c r="AF8" s="28">
        <f>RANK(AD8,AD$8:AD$32)</f>
        <v>12</v>
      </c>
      <c r="AG8" s="29">
        <v>4</v>
      </c>
      <c r="AH8" s="23">
        <f t="shared" ref="AH8:AH32" si="18">(IF(AG8=-1,0,(IF(AG8&gt;AG$3,0,IF(AG8&lt;AG$2,1,((AG$3-AG8)/AG$4))))))*100</f>
        <v>83.333333333333343</v>
      </c>
      <c r="AI8" s="33">
        <v>55</v>
      </c>
      <c r="AJ8" s="23">
        <f t="shared" ref="AJ8:AJ32" si="19">(IF(AI8=-1,0,(IF(AI8&gt;AI$3,0,IF(AI8&lt;AI$2,1,((AI$3-AI8)/AI$4))))))*100</f>
        <v>83.913043478260875</v>
      </c>
      <c r="AK8" s="52">
        <v>237.06396398325199</v>
      </c>
      <c r="AL8" s="23">
        <f t="shared" ref="AL8:AL33" si="20">(IF(AK8=-1,0,(IF(AK8&gt;AK$3,0,IF(AK8&lt;AK$2,1,((AK$3-AK8)/AK$4))))))*100</f>
        <v>97.073284395268502</v>
      </c>
      <c r="AM8" s="22">
        <v>5</v>
      </c>
      <c r="AN8" s="23">
        <f t="shared" ref="AN8:AN32" si="21">+IF(AM8="No Practice",0,AM8/8)*100</f>
        <v>62.5</v>
      </c>
      <c r="AO8" s="35">
        <f t="shared" ref="AO8:AO32" si="22">ROUND(AVERAGE(AH8,AJ8,AL8,AN8),5)</f>
        <v>81.704920000000001</v>
      </c>
      <c r="AP8" s="36">
        <f t="shared" ref="AP8:AP32" si="23">ROUND(AO8,2)</f>
        <v>81.7</v>
      </c>
      <c r="AQ8" s="27">
        <f t="shared" ref="AQ8:AQ32" si="24">ROUND(AO8,2)</f>
        <v>81.7</v>
      </c>
      <c r="AR8" s="28">
        <f>RANK(AP8,AP$8:AP$32)</f>
        <v>17</v>
      </c>
      <c r="AS8" s="33">
        <v>5</v>
      </c>
      <c r="AT8" s="35">
        <f t="shared" ref="AT8:AT32" si="25">(IF(AS8=-1,0,(IF(AS8&gt;AS$3,0,IF(AS8&lt;AS$2,1,((AS$3-AS8)/AS$4))))))*100</f>
        <v>66.666666666666657</v>
      </c>
      <c r="AU8" s="37">
        <v>32</v>
      </c>
      <c r="AV8" s="35">
        <f t="shared" ref="AV8:AV32" si="26">(IF(AU8=-1,0,(IF(AU8&gt;AU$3,0,IF(AU8&lt;AU$2,1,((AU$3-AU8)/AU$4))))))*100</f>
        <v>85.167464114832541</v>
      </c>
      <c r="AW8" s="38">
        <v>4.007951272107924</v>
      </c>
      <c r="AX8" s="35">
        <f t="shared" ref="AX8:AX32" si="27">(IF(AW8=-1,0,(IF(AW8&gt;AW$3,0,IF(AW8&lt;AW$2,1,((AW$3-AW8)/AW$4))))))*100</f>
        <v>73.280324852613845</v>
      </c>
      <c r="AY8" s="39">
        <v>23.5</v>
      </c>
      <c r="AZ8" s="35">
        <f t="shared" ref="AZ8:AZ32" si="28">+IF(AY8="No Practice",0,AY8/30)*100</f>
        <v>78.333333333333329</v>
      </c>
      <c r="BA8" s="40">
        <f t="shared" ref="BA8:BA32" si="29">ROUND(AVERAGE(AT8,AV8,AX8,AZ8),5)</f>
        <v>75.861949999999993</v>
      </c>
      <c r="BB8" s="26">
        <f t="shared" ref="BB8:BB32" si="30">+ROUND(BA8,2)</f>
        <v>75.86</v>
      </c>
      <c r="BC8" s="27">
        <f t="shared" ref="BC8:BC20" si="31">+ROUND(BA8,2)</f>
        <v>75.86</v>
      </c>
      <c r="BD8" s="28">
        <f>RANK(BB8,BB$8:BB$32)</f>
        <v>21</v>
      </c>
      <c r="BE8" s="22">
        <v>13</v>
      </c>
      <c r="BF8" s="23">
        <f t="shared" ref="BF8:BF32" si="32">BE8/18*100</f>
        <v>72.222222222222214</v>
      </c>
      <c r="BG8" s="22">
        <v>510</v>
      </c>
      <c r="BH8" s="23">
        <f t="shared" ref="BH8:BH32" si="33">(IF(BG8=-1,0,(IF(BG8&gt;BG$3,0,IF(BG8&lt;BG$2,1,((BG$3-BG8)/BG$4))))))*100</f>
        <v>68.032786885245898</v>
      </c>
      <c r="BI8" s="22">
        <v>15.7</v>
      </c>
      <c r="BJ8" s="23">
        <f t="shared" ref="BJ8:BJ32" si="34">(IF(BI8=-1,0,(IF(BI8&gt;BI$3,0,IF(BI8&lt;BI$2,1,((BI$3-BI8)/BI$4))))))*100</f>
        <v>82.45219347581552</v>
      </c>
      <c r="BK8" s="35">
        <f t="shared" ref="BK8:BK32" si="35">ROUND(AVERAGE(BF8,BH8,BJ8),5)</f>
        <v>74.235730000000004</v>
      </c>
      <c r="BL8" s="26">
        <f t="shared" ref="BL8:BL32" si="36">+ROUND(BK8,2)</f>
        <v>74.239999999999995</v>
      </c>
      <c r="BM8" s="32">
        <f t="shared" ref="BM8:BM32" si="37">+BL8</f>
        <v>74.239999999999995</v>
      </c>
      <c r="BN8" s="28">
        <f>RANK(BL8,BL$8:BL$32)</f>
        <v>2</v>
      </c>
    </row>
    <row r="9" spans="1:66" ht="14.4" customHeight="1" x14ac:dyDescent="0.2">
      <c r="A9" s="21" t="s">
        <v>17</v>
      </c>
      <c r="B9" s="21" t="s">
        <v>16</v>
      </c>
      <c r="C9" s="22">
        <v>7</v>
      </c>
      <c r="D9" s="23">
        <f t="shared" si="0"/>
        <v>64.705882352941174</v>
      </c>
      <c r="E9" s="22">
        <v>8</v>
      </c>
      <c r="F9" s="23">
        <f t="shared" si="1"/>
        <v>92.462311557788951</v>
      </c>
      <c r="G9" s="24">
        <v>7.3856765259027304</v>
      </c>
      <c r="H9" s="23">
        <f t="shared" si="2"/>
        <v>96.307161737048631</v>
      </c>
      <c r="I9" s="22">
        <v>7</v>
      </c>
      <c r="J9" s="23">
        <f t="shared" si="3"/>
        <v>64.705882352941174</v>
      </c>
      <c r="K9" s="22">
        <v>8</v>
      </c>
      <c r="L9" s="23">
        <f t="shared" si="4"/>
        <v>92.462311557788951</v>
      </c>
      <c r="M9" s="24">
        <v>7.3856765259027304</v>
      </c>
      <c r="N9" s="23">
        <f t="shared" si="5"/>
        <v>96.307161737048631</v>
      </c>
      <c r="O9" s="25">
        <v>12.526837324525186</v>
      </c>
      <c r="P9" s="23">
        <f t="shared" si="6"/>
        <v>96.86829066886871</v>
      </c>
      <c r="Q9" s="23">
        <f t="shared" si="7"/>
        <v>87.585909999999998</v>
      </c>
      <c r="R9" s="26">
        <f t="shared" si="8"/>
        <v>87.59</v>
      </c>
      <c r="S9" s="27">
        <f t="shared" si="9"/>
        <v>87.59</v>
      </c>
      <c r="T9" s="28">
        <f t="shared" si="10"/>
        <v>10</v>
      </c>
      <c r="U9" s="29">
        <v>22</v>
      </c>
      <c r="V9" s="23">
        <f t="shared" si="11"/>
        <v>32</v>
      </c>
      <c r="W9" s="29">
        <v>136</v>
      </c>
      <c r="X9" s="23">
        <f t="shared" si="12"/>
        <v>68.299711815561963</v>
      </c>
      <c r="Y9" s="30">
        <v>7.1823932554258247</v>
      </c>
      <c r="Z9" s="23">
        <f t="shared" si="13"/>
        <v>64.088033722870875</v>
      </c>
      <c r="AA9" s="31">
        <v>12</v>
      </c>
      <c r="AB9" s="23">
        <f t="shared" si="14"/>
        <v>80</v>
      </c>
      <c r="AC9" s="23">
        <f t="shared" si="15"/>
        <v>61.096939999999996</v>
      </c>
      <c r="AD9" s="22">
        <f t="shared" si="16"/>
        <v>61.1</v>
      </c>
      <c r="AE9" s="32">
        <f t="shared" si="17"/>
        <v>61.1</v>
      </c>
      <c r="AF9" s="28">
        <f t="shared" ref="AF9:AF32" si="38">RANK(AD9,AD$8:AD$32)</f>
        <v>12</v>
      </c>
      <c r="AG9" s="29">
        <v>4</v>
      </c>
      <c r="AH9" s="23">
        <f t="shared" si="18"/>
        <v>83.333333333333343</v>
      </c>
      <c r="AI9" s="33">
        <v>73</v>
      </c>
      <c r="AJ9" s="23">
        <f t="shared" si="19"/>
        <v>76.08695652173914</v>
      </c>
      <c r="AK9" s="34">
        <v>237.06396398325217</v>
      </c>
      <c r="AL9" s="23">
        <f t="shared" si="20"/>
        <v>97.073284395268487</v>
      </c>
      <c r="AM9" s="22">
        <v>6</v>
      </c>
      <c r="AN9" s="23">
        <f t="shared" si="21"/>
        <v>75</v>
      </c>
      <c r="AO9" s="35">
        <f t="shared" si="22"/>
        <v>82.873390000000001</v>
      </c>
      <c r="AP9" s="36">
        <f t="shared" si="23"/>
        <v>82.87</v>
      </c>
      <c r="AQ9" s="27">
        <f t="shared" si="24"/>
        <v>82.87</v>
      </c>
      <c r="AR9" s="28">
        <f t="shared" ref="AR9:AR32" si="39">RANK(AP9,AP$8:AP$32)</f>
        <v>13</v>
      </c>
      <c r="AS9" s="33">
        <v>5</v>
      </c>
      <c r="AT9" s="35">
        <f t="shared" si="25"/>
        <v>66.666666666666657</v>
      </c>
      <c r="AU9" s="37">
        <v>39</v>
      </c>
      <c r="AV9" s="35">
        <f t="shared" si="26"/>
        <v>81.818181818181827</v>
      </c>
      <c r="AW9" s="38">
        <v>4.007951272107924</v>
      </c>
      <c r="AX9" s="35">
        <f t="shared" si="27"/>
        <v>73.280324852613845</v>
      </c>
      <c r="AY9" s="39">
        <v>23.5</v>
      </c>
      <c r="AZ9" s="35">
        <f t="shared" si="28"/>
        <v>78.333333333333329</v>
      </c>
      <c r="BA9" s="40">
        <f t="shared" si="29"/>
        <v>75.024630000000002</v>
      </c>
      <c r="BB9" s="26">
        <f t="shared" si="30"/>
        <v>75.02</v>
      </c>
      <c r="BC9" s="27">
        <f t="shared" si="31"/>
        <v>75.02</v>
      </c>
      <c r="BD9" s="28">
        <f t="shared" ref="BD9:BD32" si="40">RANK(BB9,BB$8:BB$32)</f>
        <v>22</v>
      </c>
      <c r="BE9" s="22">
        <v>13</v>
      </c>
      <c r="BF9" s="23">
        <f t="shared" si="32"/>
        <v>72.222222222222214</v>
      </c>
      <c r="BG9" s="22">
        <v>825</v>
      </c>
      <c r="BH9" s="23">
        <f t="shared" si="33"/>
        <v>42.213114754098363</v>
      </c>
      <c r="BI9" s="22">
        <v>15.6</v>
      </c>
      <c r="BJ9" s="23">
        <f t="shared" si="34"/>
        <v>82.564679415073115</v>
      </c>
      <c r="BK9" s="35">
        <f t="shared" si="35"/>
        <v>65.666669999999996</v>
      </c>
      <c r="BL9" s="26">
        <f t="shared" si="36"/>
        <v>65.67</v>
      </c>
      <c r="BM9" s="32">
        <f t="shared" si="37"/>
        <v>65.67</v>
      </c>
      <c r="BN9" s="28">
        <f t="shared" ref="BN9:BN32" si="41">RANK(BL9,BL$8:BL$32)</f>
        <v>17</v>
      </c>
    </row>
    <row r="10" spans="1:66" ht="14.4" customHeight="1" x14ac:dyDescent="0.2">
      <c r="A10" s="21" t="s">
        <v>18</v>
      </c>
      <c r="B10" s="21" t="s">
        <v>16</v>
      </c>
      <c r="C10" s="22">
        <v>6</v>
      </c>
      <c r="D10" s="23">
        <f t="shared" si="0"/>
        <v>70.588235294117652</v>
      </c>
      <c r="E10" s="22">
        <v>6</v>
      </c>
      <c r="F10" s="23">
        <f t="shared" si="1"/>
        <v>94.472361809045225</v>
      </c>
      <c r="G10" s="24">
        <v>7.4245221269042547</v>
      </c>
      <c r="H10" s="23">
        <f t="shared" si="2"/>
        <v>96.287738936547868</v>
      </c>
      <c r="I10" s="22">
        <v>6</v>
      </c>
      <c r="J10" s="23">
        <f t="shared" si="3"/>
        <v>70.588235294117652</v>
      </c>
      <c r="K10" s="22">
        <v>6</v>
      </c>
      <c r="L10" s="23">
        <f t="shared" si="4"/>
        <v>94.472361809045225</v>
      </c>
      <c r="M10" s="24">
        <v>7.4245221269042547</v>
      </c>
      <c r="N10" s="23">
        <f t="shared" si="5"/>
        <v>96.287738936547868</v>
      </c>
      <c r="O10" s="25">
        <v>12.526837324525186</v>
      </c>
      <c r="P10" s="23">
        <f t="shared" si="6"/>
        <v>96.86829066886871</v>
      </c>
      <c r="Q10" s="23">
        <f t="shared" si="7"/>
        <v>89.554159999999996</v>
      </c>
      <c r="R10" s="26">
        <f t="shared" si="8"/>
        <v>89.55</v>
      </c>
      <c r="S10" s="27">
        <f t="shared" si="9"/>
        <v>89.55</v>
      </c>
      <c r="T10" s="28">
        <f t="shared" si="10"/>
        <v>9</v>
      </c>
      <c r="U10" s="29">
        <v>23</v>
      </c>
      <c r="V10" s="23">
        <f t="shared" si="11"/>
        <v>28.000000000000004</v>
      </c>
      <c r="W10" s="29">
        <v>227</v>
      </c>
      <c r="X10" s="23">
        <f t="shared" si="12"/>
        <v>42.074927953890487</v>
      </c>
      <c r="Y10" s="30">
        <v>15.082211511549334</v>
      </c>
      <c r="Z10" s="23">
        <f t="shared" si="13"/>
        <v>24.58894244225333</v>
      </c>
      <c r="AA10" s="31">
        <v>12</v>
      </c>
      <c r="AB10" s="23">
        <f t="shared" si="14"/>
        <v>80</v>
      </c>
      <c r="AC10" s="23">
        <f t="shared" si="15"/>
        <v>43.665970000000002</v>
      </c>
      <c r="AD10" s="22">
        <f t="shared" si="16"/>
        <v>43.67</v>
      </c>
      <c r="AE10" s="32">
        <f t="shared" si="17"/>
        <v>43.67</v>
      </c>
      <c r="AF10" s="28">
        <f t="shared" si="38"/>
        <v>25</v>
      </c>
      <c r="AG10" s="29">
        <v>4</v>
      </c>
      <c r="AH10" s="23">
        <f t="shared" si="18"/>
        <v>83.333333333333343</v>
      </c>
      <c r="AI10" s="33">
        <v>75</v>
      </c>
      <c r="AJ10" s="23">
        <f t="shared" si="19"/>
        <v>75.217391304347828</v>
      </c>
      <c r="AK10" s="34">
        <v>237.06396398325217</v>
      </c>
      <c r="AL10" s="23">
        <f t="shared" si="20"/>
        <v>97.073284395268487</v>
      </c>
      <c r="AM10" s="22">
        <v>6</v>
      </c>
      <c r="AN10" s="23">
        <f t="shared" si="21"/>
        <v>75</v>
      </c>
      <c r="AO10" s="35">
        <f t="shared" si="22"/>
        <v>82.656000000000006</v>
      </c>
      <c r="AP10" s="36">
        <f t="shared" si="23"/>
        <v>82.66</v>
      </c>
      <c r="AQ10" s="27">
        <f t="shared" si="24"/>
        <v>82.66</v>
      </c>
      <c r="AR10" s="28">
        <f t="shared" si="39"/>
        <v>15</v>
      </c>
      <c r="AS10" s="33">
        <v>5</v>
      </c>
      <c r="AT10" s="35">
        <f t="shared" si="25"/>
        <v>66.666666666666657</v>
      </c>
      <c r="AU10" s="37">
        <v>72</v>
      </c>
      <c r="AV10" s="35">
        <f t="shared" si="26"/>
        <v>66.028708133971293</v>
      </c>
      <c r="AW10" s="38">
        <v>4.007951272107924</v>
      </c>
      <c r="AX10" s="35">
        <f t="shared" si="27"/>
        <v>73.280324852613845</v>
      </c>
      <c r="AY10" s="39">
        <v>23.5</v>
      </c>
      <c r="AZ10" s="35">
        <f t="shared" si="28"/>
        <v>78.333333333333329</v>
      </c>
      <c r="BA10" s="40">
        <f t="shared" si="29"/>
        <v>71.077259999999995</v>
      </c>
      <c r="BB10" s="26">
        <f t="shared" si="30"/>
        <v>71.08</v>
      </c>
      <c r="BC10" s="27">
        <f t="shared" si="31"/>
        <v>71.08</v>
      </c>
      <c r="BD10" s="28">
        <f t="shared" si="40"/>
        <v>25</v>
      </c>
      <c r="BE10" s="22">
        <v>13</v>
      </c>
      <c r="BF10" s="23">
        <f t="shared" si="32"/>
        <v>72.222222222222214</v>
      </c>
      <c r="BG10" s="22">
        <v>837</v>
      </c>
      <c r="BH10" s="23">
        <f t="shared" si="33"/>
        <v>41.229508196721312</v>
      </c>
      <c r="BI10" s="22">
        <v>15</v>
      </c>
      <c r="BJ10" s="23">
        <f t="shared" si="34"/>
        <v>83.239595050618661</v>
      </c>
      <c r="BK10" s="35">
        <f t="shared" si="35"/>
        <v>65.563779999999994</v>
      </c>
      <c r="BL10" s="26">
        <f t="shared" si="36"/>
        <v>65.56</v>
      </c>
      <c r="BM10" s="32">
        <f t="shared" si="37"/>
        <v>65.56</v>
      </c>
      <c r="BN10" s="28">
        <f t="shared" si="41"/>
        <v>18</v>
      </c>
    </row>
    <row r="11" spans="1:66" ht="14.4" customHeight="1" x14ac:dyDescent="0.2">
      <c r="A11" s="21" t="s">
        <v>19</v>
      </c>
      <c r="B11" s="21" t="s">
        <v>16</v>
      </c>
      <c r="C11" s="22">
        <v>8</v>
      </c>
      <c r="D11" s="23">
        <f t="shared" si="0"/>
        <v>58.82352941176471</v>
      </c>
      <c r="E11" s="22">
        <v>11</v>
      </c>
      <c r="F11" s="23">
        <f t="shared" si="1"/>
        <v>89.447236180904525</v>
      </c>
      <c r="G11" s="24">
        <v>7.2603681355752325</v>
      </c>
      <c r="H11" s="23">
        <f t="shared" si="2"/>
        <v>96.36981593221239</v>
      </c>
      <c r="I11" s="22">
        <v>8</v>
      </c>
      <c r="J11" s="23">
        <f t="shared" si="3"/>
        <v>58.82352941176471</v>
      </c>
      <c r="K11" s="22">
        <v>11</v>
      </c>
      <c r="L11" s="23">
        <f t="shared" si="4"/>
        <v>89.447236180904525</v>
      </c>
      <c r="M11" s="24">
        <v>7.2603681355752325</v>
      </c>
      <c r="N11" s="23">
        <f t="shared" si="5"/>
        <v>96.36981593221239</v>
      </c>
      <c r="O11" s="25">
        <v>12.526837324525186</v>
      </c>
      <c r="P11" s="23">
        <f t="shared" si="6"/>
        <v>96.86829066886871</v>
      </c>
      <c r="Q11" s="23">
        <f t="shared" si="7"/>
        <v>85.377219999999994</v>
      </c>
      <c r="R11" s="26">
        <f t="shared" si="8"/>
        <v>85.38</v>
      </c>
      <c r="S11" s="27">
        <f t="shared" si="9"/>
        <v>85.38</v>
      </c>
      <c r="T11" s="28">
        <f t="shared" si="10"/>
        <v>14</v>
      </c>
      <c r="U11" s="29">
        <v>21</v>
      </c>
      <c r="V11" s="23">
        <f t="shared" si="11"/>
        <v>36</v>
      </c>
      <c r="W11" s="29">
        <v>112</v>
      </c>
      <c r="X11" s="23">
        <f t="shared" si="12"/>
        <v>75.216138328530263</v>
      </c>
      <c r="Y11" s="30">
        <v>5.2851367606110564</v>
      </c>
      <c r="Z11" s="23">
        <f t="shared" si="13"/>
        <v>73.574316196944721</v>
      </c>
      <c r="AA11" s="31">
        <v>12</v>
      </c>
      <c r="AB11" s="23">
        <f t="shared" si="14"/>
        <v>80</v>
      </c>
      <c r="AC11" s="23">
        <f t="shared" si="15"/>
        <v>66.197609999999997</v>
      </c>
      <c r="AD11" s="22">
        <f t="shared" si="16"/>
        <v>66.2</v>
      </c>
      <c r="AE11" s="32">
        <f t="shared" si="17"/>
        <v>66.2</v>
      </c>
      <c r="AF11" s="28">
        <f t="shared" si="38"/>
        <v>8</v>
      </c>
      <c r="AG11" s="29">
        <v>4</v>
      </c>
      <c r="AH11" s="23">
        <f t="shared" si="18"/>
        <v>83.333333333333343</v>
      </c>
      <c r="AI11" s="33">
        <v>60</v>
      </c>
      <c r="AJ11" s="23">
        <f t="shared" si="19"/>
        <v>81.739130434782609</v>
      </c>
      <c r="AK11" s="34">
        <v>237.06396398325217</v>
      </c>
      <c r="AL11" s="23">
        <f t="shared" si="20"/>
        <v>97.073284395268487</v>
      </c>
      <c r="AM11" s="22">
        <v>6</v>
      </c>
      <c r="AN11" s="23">
        <f t="shared" si="21"/>
        <v>75</v>
      </c>
      <c r="AO11" s="35">
        <f t="shared" si="22"/>
        <v>84.286439999999999</v>
      </c>
      <c r="AP11" s="36">
        <f t="shared" si="23"/>
        <v>84.29</v>
      </c>
      <c r="AQ11" s="27">
        <f t="shared" si="24"/>
        <v>84.29</v>
      </c>
      <c r="AR11" s="28">
        <f t="shared" si="39"/>
        <v>10</v>
      </c>
      <c r="AS11" s="33">
        <v>5</v>
      </c>
      <c r="AT11" s="35">
        <f t="shared" si="25"/>
        <v>66.666666666666657</v>
      </c>
      <c r="AU11" s="37">
        <v>47</v>
      </c>
      <c r="AV11" s="35">
        <f t="shared" si="26"/>
        <v>77.990430622009569</v>
      </c>
      <c r="AW11" s="38">
        <v>4.007951272107924</v>
      </c>
      <c r="AX11" s="35">
        <f t="shared" si="27"/>
        <v>73.280324852613845</v>
      </c>
      <c r="AY11" s="39">
        <v>23.5</v>
      </c>
      <c r="AZ11" s="35">
        <f t="shared" si="28"/>
        <v>78.333333333333329</v>
      </c>
      <c r="BA11" s="40">
        <f t="shared" si="29"/>
        <v>74.067689999999999</v>
      </c>
      <c r="BB11" s="26">
        <f t="shared" si="30"/>
        <v>74.069999999999993</v>
      </c>
      <c r="BC11" s="27">
        <f t="shared" si="31"/>
        <v>74.069999999999993</v>
      </c>
      <c r="BD11" s="28">
        <f t="shared" si="40"/>
        <v>23</v>
      </c>
      <c r="BE11" s="22">
        <v>13</v>
      </c>
      <c r="BF11" s="23">
        <f t="shared" si="32"/>
        <v>72.222222222222214</v>
      </c>
      <c r="BG11" s="22">
        <v>685</v>
      </c>
      <c r="BH11" s="23">
        <f t="shared" si="33"/>
        <v>53.688524590163937</v>
      </c>
      <c r="BI11" s="22">
        <v>15.6</v>
      </c>
      <c r="BJ11" s="23">
        <f t="shared" si="34"/>
        <v>82.564679415073115</v>
      </c>
      <c r="BK11" s="35">
        <f t="shared" si="35"/>
        <v>69.491810000000001</v>
      </c>
      <c r="BL11" s="26">
        <f t="shared" si="36"/>
        <v>69.489999999999995</v>
      </c>
      <c r="BM11" s="32">
        <f t="shared" si="37"/>
        <v>69.489999999999995</v>
      </c>
      <c r="BN11" s="28">
        <f t="shared" si="41"/>
        <v>12</v>
      </c>
    </row>
    <row r="12" spans="1:66" ht="14.4" customHeight="1" x14ac:dyDescent="0.2">
      <c r="A12" s="21" t="s">
        <v>20</v>
      </c>
      <c r="B12" s="21" t="s">
        <v>16</v>
      </c>
      <c r="C12" s="22">
        <v>8</v>
      </c>
      <c r="D12" s="23">
        <f t="shared" si="0"/>
        <v>58.82352941176471</v>
      </c>
      <c r="E12" s="22">
        <v>22.5</v>
      </c>
      <c r="F12" s="23">
        <f t="shared" si="1"/>
        <v>77.889447236180914</v>
      </c>
      <c r="G12" s="24">
        <v>7.2415718770261082</v>
      </c>
      <c r="H12" s="23">
        <f t="shared" si="2"/>
        <v>96.379214061486948</v>
      </c>
      <c r="I12" s="22">
        <v>8</v>
      </c>
      <c r="J12" s="23">
        <f t="shared" si="3"/>
        <v>58.82352941176471</v>
      </c>
      <c r="K12" s="22">
        <v>22.5</v>
      </c>
      <c r="L12" s="23">
        <f t="shared" si="4"/>
        <v>77.889447236180914</v>
      </c>
      <c r="M12" s="24">
        <v>7.2415718770261082</v>
      </c>
      <c r="N12" s="23">
        <f t="shared" si="5"/>
        <v>96.379214061486948</v>
      </c>
      <c r="O12" s="25">
        <v>12.526837324525186</v>
      </c>
      <c r="P12" s="23">
        <f t="shared" si="6"/>
        <v>96.86829066886871</v>
      </c>
      <c r="Q12" s="23">
        <f t="shared" si="7"/>
        <v>82.490120000000005</v>
      </c>
      <c r="R12" s="26">
        <f t="shared" si="8"/>
        <v>82.49</v>
      </c>
      <c r="S12" s="27">
        <f t="shared" si="9"/>
        <v>82.49</v>
      </c>
      <c r="T12" s="28">
        <f t="shared" si="10"/>
        <v>24</v>
      </c>
      <c r="U12" s="29">
        <v>22</v>
      </c>
      <c r="V12" s="23">
        <f t="shared" si="11"/>
        <v>32</v>
      </c>
      <c r="W12" s="29">
        <v>146</v>
      </c>
      <c r="X12" s="23">
        <f t="shared" si="12"/>
        <v>65.417867435158499</v>
      </c>
      <c r="Y12" s="30">
        <v>11.663628078695956</v>
      </c>
      <c r="Z12" s="23">
        <f t="shared" si="13"/>
        <v>41.68185960652022</v>
      </c>
      <c r="AA12" s="31">
        <v>12</v>
      </c>
      <c r="AB12" s="23">
        <f t="shared" si="14"/>
        <v>80</v>
      </c>
      <c r="AC12" s="23">
        <f t="shared" si="15"/>
        <v>54.774929999999998</v>
      </c>
      <c r="AD12" s="22">
        <f t="shared" si="16"/>
        <v>54.77</v>
      </c>
      <c r="AE12" s="32">
        <f t="shared" si="17"/>
        <v>54.77</v>
      </c>
      <c r="AF12" s="28">
        <f t="shared" si="38"/>
        <v>23</v>
      </c>
      <c r="AG12" s="29">
        <v>4</v>
      </c>
      <c r="AH12" s="23">
        <f t="shared" si="18"/>
        <v>83.333333333333343</v>
      </c>
      <c r="AI12" s="33">
        <v>65</v>
      </c>
      <c r="AJ12" s="23">
        <f t="shared" si="19"/>
        <v>79.565217391304344</v>
      </c>
      <c r="AK12" s="34">
        <v>298.46507524372618</v>
      </c>
      <c r="AL12" s="23">
        <f t="shared" si="20"/>
        <v>96.315245984645344</v>
      </c>
      <c r="AM12" s="22">
        <v>5</v>
      </c>
      <c r="AN12" s="23">
        <f t="shared" si="21"/>
        <v>62.5</v>
      </c>
      <c r="AO12" s="35">
        <f t="shared" si="22"/>
        <v>80.428449999999998</v>
      </c>
      <c r="AP12" s="36">
        <f t="shared" si="23"/>
        <v>80.430000000000007</v>
      </c>
      <c r="AQ12" s="27">
        <f t="shared" si="24"/>
        <v>80.430000000000007</v>
      </c>
      <c r="AR12" s="28">
        <f t="shared" si="39"/>
        <v>18</v>
      </c>
      <c r="AS12" s="33">
        <v>5</v>
      </c>
      <c r="AT12" s="35">
        <f t="shared" si="25"/>
        <v>66.666666666666657</v>
      </c>
      <c r="AU12" s="37">
        <v>47</v>
      </c>
      <c r="AV12" s="35">
        <f t="shared" si="26"/>
        <v>77.990430622009569</v>
      </c>
      <c r="AW12" s="38">
        <v>4.007951272107924</v>
      </c>
      <c r="AX12" s="35">
        <f t="shared" si="27"/>
        <v>73.280324852613845</v>
      </c>
      <c r="AY12" s="39">
        <v>23.5</v>
      </c>
      <c r="AZ12" s="35">
        <f t="shared" si="28"/>
        <v>78.333333333333329</v>
      </c>
      <c r="BA12" s="40">
        <f t="shared" si="29"/>
        <v>74.067689999999999</v>
      </c>
      <c r="BB12" s="26">
        <f t="shared" si="30"/>
        <v>74.069999999999993</v>
      </c>
      <c r="BC12" s="27">
        <f t="shared" si="31"/>
        <v>74.069999999999993</v>
      </c>
      <c r="BD12" s="28">
        <f t="shared" si="40"/>
        <v>23</v>
      </c>
      <c r="BE12" s="22">
        <v>13</v>
      </c>
      <c r="BF12" s="23">
        <f t="shared" si="32"/>
        <v>72.222222222222214</v>
      </c>
      <c r="BG12" s="22">
        <v>650</v>
      </c>
      <c r="BH12" s="23">
        <f t="shared" si="33"/>
        <v>56.557377049180324</v>
      </c>
      <c r="BI12" s="22">
        <v>15.2</v>
      </c>
      <c r="BJ12" s="23">
        <f t="shared" si="34"/>
        <v>83.01462317210347</v>
      </c>
      <c r="BK12" s="35">
        <f t="shared" si="35"/>
        <v>70.598070000000007</v>
      </c>
      <c r="BL12" s="26">
        <f t="shared" si="36"/>
        <v>70.599999999999994</v>
      </c>
      <c r="BM12" s="32">
        <f t="shared" si="37"/>
        <v>70.599999999999994</v>
      </c>
      <c r="BN12" s="28">
        <f t="shared" si="41"/>
        <v>9</v>
      </c>
    </row>
    <row r="13" spans="1:66" ht="14.4" customHeight="1" x14ac:dyDescent="0.2">
      <c r="A13" s="21" t="s">
        <v>21</v>
      </c>
      <c r="B13" s="21" t="s">
        <v>22</v>
      </c>
      <c r="C13" s="22">
        <v>8</v>
      </c>
      <c r="D13" s="23">
        <f t="shared" si="0"/>
        <v>58.82352941176471</v>
      </c>
      <c r="E13" s="22">
        <v>20.5</v>
      </c>
      <c r="F13" s="23">
        <f t="shared" si="1"/>
        <v>79.899497487437188</v>
      </c>
      <c r="G13" s="24">
        <v>1.0291877295893987</v>
      </c>
      <c r="H13" s="23">
        <f t="shared" si="2"/>
        <v>99.485406135205295</v>
      </c>
      <c r="I13" s="22">
        <v>8</v>
      </c>
      <c r="J13" s="23">
        <f t="shared" si="3"/>
        <v>58.82352941176471</v>
      </c>
      <c r="K13" s="22">
        <v>20.5</v>
      </c>
      <c r="L13" s="23">
        <f t="shared" si="4"/>
        <v>79.899497487437188</v>
      </c>
      <c r="M13" s="24">
        <v>1.0291877295893987</v>
      </c>
      <c r="N13" s="23">
        <f t="shared" si="5"/>
        <v>99.485406135205295</v>
      </c>
      <c r="O13" s="25">
        <v>0</v>
      </c>
      <c r="P13" s="23">
        <f t="shared" si="6"/>
        <v>100</v>
      </c>
      <c r="Q13" s="23">
        <f t="shared" si="7"/>
        <v>84.552109999999999</v>
      </c>
      <c r="R13" s="26">
        <f t="shared" si="8"/>
        <v>84.55</v>
      </c>
      <c r="S13" s="27">
        <f t="shared" si="9"/>
        <v>84.55</v>
      </c>
      <c r="T13" s="28">
        <f t="shared" si="10"/>
        <v>18</v>
      </c>
      <c r="U13" s="29">
        <v>20</v>
      </c>
      <c r="V13" s="23">
        <f t="shared" si="11"/>
        <v>40</v>
      </c>
      <c r="W13" s="29">
        <v>236</v>
      </c>
      <c r="X13" s="23">
        <f t="shared" si="12"/>
        <v>39.481268011527376</v>
      </c>
      <c r="Y13" s="30">
        <v>0.24006457433840478</v>
      </c>
      <c r="Z13" s="23">
        <f t="shared" si="13"/>
        <v>98.799677128307977</v>
      </c>
      <c r="AA13" s="31">
        <v>8</v>
      </c>
      <c r="AB13" s="23">
        <f t="shared" si="14"/>
        <v>53.333333333333336</v>
      </c>
      <c r="AC13" s="23">
        <f t="shared" si="15"/>
        <v>57.903570000000002</v>
      </c>
      <c r="AD13" s="22">
        <f t="shared" si="16"/>
        <v>57.9</v>
      </c>
      <c r="AE13" s="32">
        <f t="shared" si="17"/>
        <v>57.9</v>
      </c>
      <c r="AF13" s="28">
        <f t="shared" si="38"/>
        <v>16</v>
      </c>
      <c r="AG13" s="29">
        <v>3</v>
      </c>
      <c r="AH13" s="23">
        <f t="shared" si="18"/>
        <v>100</v>
      </c>
      <c r="AI13" s="33">
        <v>110</v>
      </c>
      <c r="AJ13" s="23">
        <f t="shared" si="19"/>
        <v>60</v>
      </c>
      <c r="AK13" s="34">
        <v>25.907959012758536</v>
      </c>
      <c r="AL13" s="23">
        <f t="shared" si="20"/>
        <v>99.680148654163474</v>
      </c>
      <c r="AM13" s="22">
        <v>8</v>
      </c>
      <c r="AN13" s="23">
        <f t="shared" si="21"/>
        <v>100</v>
      </c>
      <c r="AO13" s="35">
        <f t="shared" si="22"/>
        <v>89.92004</v>
      </c>
      <c r="AP13" s="36">
        <f t="shared" si="23"/>
        <v>89.92</v>
      </c>
      <c r="AQ13" s="27">
        <f t="shared" si="24"/>
        <v>89.92</v>
      </c>
      <c r="AR13" s="28">
        <f t="shared" si="39"/>
        <v>2</v>
      </c>
      <c r="AS13" s="33">
        <v>4</v>
      </c>
      <c r="AT13" s="35">
        <f t="shared" si="25"/>
        <v>75</v>
      </c>
      <c r="AU13" s="37">
        <v>24.5</v>
      </c>
      <c r="AV13" s="35">
        <f t="shared" si="26"/>
        <v>88.755980861244026</v>
      </c>
      <c r="AW13" s="38">
        <v>4.0052753882935228</v>
      </c>
      <c r="AX13" s="35">
        <f t="shared" si="27"/>
        <v>73.298164078043186</v>
      </c>
      <c r="AY13" s="39">
        <v>25</v>
      </c>
      <c r="AZ13" s="35">
        <f t="shared" si="28"/>
        <v>83.333333333333343</v>
      </c>
      <c r="BA13" s="40">
        <f t="shared" si="29"/>
        <v>80.096869999999996</v>
      </c>
      <c r="BB13" s="26">
        <f t="shared" si="30"/>
        <v>80.099999999999994</v>
      </c>
      <c r="BC13" s="27">
        <f t="shared" si="31"/>
        <v>80.099999999999994</v>
      </c>
      <c r="BD13" s="28">
        <f t="shared" si="40"/>
        <v>7</v>
      </c>
      <c r="BE13" s="22">
        <v>9.5</v>
      </c>
      <c r="BF13" s="23">
        <f t="shared" si="32"/>
        <v>52.777777777777779</v>
      </c>
      <c r="BG13" s="22">
        <v>840</v>
      </c>
      <c r="BH13" s="23">
        <f t="shared" si="33"/>
        <v>40.983606557377051</v>
      </c>
      <c r="BI13" s="22">
        <v>33.799999999999997</v>
      </c>
      <c r="BJ13" s="23">
        <f t="shared" si="34"/>
        <v>62.092238470191234</v>
      </c>
      <c r="BK13" s="35">
        <f t="shared" si="35"/>
        <v>51.951210000000003</v>
      </c>
      <c r="BL13" s="26">
        <f t="shared" si="36"/>
        <v>51.95</v>
      </c>
      <c r="BM13" s="32">
        <f t="shared" si="37"/>
        <v>51.95</v>
      </c>
      <c r="BN13" s="28">
        <f t="shared" si="41"/>
        <v>25</v>
      </c>
    </row>
    <row r="14" spans="1:66" ht="14.4" customHeight="1" x14ac:dyDescent="0.2">
      <c r="A14" s="21" t="s">
        <v>23</v>
      </c>
      <c r="B14" s="21" t="s">
        <v>22</v>
      </c>
      <c r="C14" s="22">
        <v>8</v>
      </c>
      <c r="D14" s="23">
        <f t="shared" si="0"/>
        <v>58.82352941176471</v>
      </c>
      <c r="E14" s="22">
        <v>20.5</v>
      </c>
      <c r="F14" s="23">
        <f t="shared" si="1"/>
        <v>79.899497487437188</v>
      </c>
      <c r="G14" s="24">
        <v>1.0291877295893987</v>
      </c>
      <c r="H14" s="23">
        <f t="shared" si="2"/>
        <v>99.485406135205295</v>
      </c>
      <c r="I14" s="22">
        <v>8</v>
      </c>
      <c r="J14" s="23">
        <f t="shared" si="3"/>
        <v>58.82352941176471</v>
      </c>
      <c r="K14" s="22">
        <v>20.5</v>
      </c>
      <c r="L14" s="23">
        <f t="shared" si="4"/>
        <v>79.899497487437188</v>
      </c>
      <c r="M14" s="24">
        <v>1.0291877295893987</v>
      </c>
      <c r="N14" s="23">
        <f t="shared" si="5"/>
        <v>99.485406135205295</v>
      </c>
      <c r="O14" s="25">
        <v>0</v>
      </c>
      <c r="P14" s="23">
        <f t="shared" si="6"/>
        <v>100</v>
      </c>
      <c r="Q14" s="23">
        <f t="shared" si="7"/>
        <v>84.552109999999999</v>
      </c>
      <c r="R14" s="26">
        <f t="shared" si="8"/>
        <v>84.55</v>
      </c>
      <c r="S14" s="27">
        <f t="shared" si="9"/>
        <v>84.55</v>
      </c>
      <c r="T14" s="28">
        <f t="shared" si="10"/>
        <v>18</v>
      </c>
      <c r="U14" s="29">
        <v>21</v>
      </c>
      <c r="V14" s="23">
        <f t="shared" si="11"/>
        <v>36</v>
      </c>
      <c r="W14" s="29">
        <v>239</v>
      </c>
      <c r="X14" s="23">
        <f t="shared" si="12"/>
        <v>38.616714697406337</v>
      </c>
      <c r="Y14" s="30">
        <v>0.25076052071981886</v>
      </c>
      <c r="Z14" s="23">
        <f t="shared" si="13"/>
        <v>98.746197396400902</v>
      </c>
      <c r="AA14" s="31">
        <v>8</v>
      </c>
      <c r="AB14" s="23">
        <f t="shared" si="14"/>
        <v>53.333333333333336</v>
      </c>
      <c r="AC14" s="23">
        <f t="shared" si="15"/>
        <v>56.674059999999997</v>
      </c>
      <c r="AD14" s="22">
        <f t="shared" si="16"/>
        <v>56.67</v>
      </c>
      <c r="AE14" s="32">
        <f t="shared" si="17"/>
        <v>56.67</v>
      </c>
      <c r="AF14" s="28">
        <f t="shared" si="38"/>
        <v>20</v>
      </c>
      <c r="AG14" s="29">
        <v>5</v>
      </c>
      <c r="AH14" s="23">
        <f t="shared" si="18"/>
        <v>66.666666666666657</v>
      </c>
      <c r="AI14" s="33">
        <v>217</v>
      </c>
      <c r="AJ14" s="23">
        <f t="shared" si="19"/>
        <v>13.478260869565217</v>
      </c>
      <c r="AK14" s="34">
        <v>193.00241026018284</v>
      </c>
      <c r="AL14" s="23">
        <f t="shared" si="20"/>
        <v>97.617254194318718</v>
      </c>
      <c r="AM14" s="22">
        <v>7</v>
      </c>
      <c r="AN14" s="23">
        <f t="shared" si="21"/>
        <v>87.5</v>
      </c>
      <c r="AO14" s="35">
        <f t="shared" si="22"/>
        <v>66.315550000000002</v>
      </c>
      <c r="AP14" s="36">
        <f t="shared" si="23"/>
        <v>66.319999999999993</v>
      </c>
      <c r="AQ14" s="27">
        <f t="shared" si="24"/>
        <v>66.319999999999993</v>
      </c>
      <c r="AR14" s="28">
        <f t="shared" si="39"/>
        <v>25</v>
      </c>
      <c r="AS14" s="33">
        <v>4</v>
      </c>
      <c r="AT14" s="35">
        <f t="shared" si="25"/>
        <v>75</v>
      </c>
      <c r="AU14" s="37">
        <v>25.5</v>
      </c>
      <c r="AV14" s="35">
        <f t="shared" si="26"/>
        <v>88.277511961722482</v>
      </c>
      <c r="AW14" s="38">
        <v>4.0052753882935228</v>
      </c>
      <c r="AX14" s="35">
        <f t="shared" si="27"/>
        <v>73.298164078043186</v>
      </c>
      <c r="AY14" s="39">
        <v>25</v>
      </c>
      <c r="AZ14" s="35">
        <f t="shared" si="28"/>
        <v>83.333333333333343</v>
      </c>
      <c r="BA14" s="40">
        <f t="shared" si="29"/>
        <v>79.977249999999998</v>
      </c>
      <c r="BB14" s="26">
        <f t="shared" si="30"/>
        <v>79.98</v>
      </c>
      <c r="BC14" s="27">
        <f t="shared" si="31"/>
        <v>79.98</v>
      </c>
      <c r="BD14" s="28">
        <f t="shared" si="40"/>
        <v>9</v>
      </c>
      <c r="BE14" s="22">
        <v>9.5</v>
      </c>
      <c r="BF14" s="23">
        <f t="shared" si="32"/>
        <v>52.777777777777779</v>
      </c>
      <c r="BG14" s="22">
        <v>770</v>
      </c>
      <c r="BH14" s="23">
        <f t="shared" si="33"/>
        <v>46.721311475409841</v>
      </c>
      <c r="BI14" s="22">
        <v>33.799999999999997</v>
      </c>
      <c r="BJ14" s="23">
        <f t="shared" si="34"/>
        <v>62.092238470191234</v>
      </c>
      <c r="BK14" s="35">
        <f t="shared" si="35"/>
        <v>53.863779999999998</v>
      </c>
      <c r="BL14" s="26">
        <f t="shared" si="36"/>
        <v>53.86</v>
      </c>
      <c r="BM14" s="32">
        <f t="shared" si="37"/>
        <v>53.86</v>
      </c>
      <c r="BN14" s="28">
        <f t="shared" si="41"/>
        <v>24</v>
      </c>
    </row>
    <row r="15" spans="1:66" ht="14.4" customHeight="1" x14ac:dyDescent="0.2">
      <c r="A15" s="21" t="s">
        <v>24</v>
      </c>
      <c r="B15" s="21" t="s">
        <v>22</v>
      </c>
      <c r="C15" s="22">
        <v>8</v>
      </c>
      <c r="D15" s="23">
        <f t="shared" si="0"/>
        <v>58.82352941176471</v>
      </c>
      <c r="E15" s="22">
        <v>16.5</v>
      </c>
      <c r="F15" s="23">
        <f t="shared" si="1"/>
        <v>83.91959798994975</v>
      </c>
      <c r="G15" s="24">
        <v>1.0291877295893987</v>
      </c>
      <c r="H15" s="23">
        <f t="shared" si="2"/>
        <v>99.485406135205295</v>
      </c>
      <c r="I15" s="22">
        <v>8</v>
      </c>
      <c r="J15" s="23">
        <f t="shared" si="3"/>
        <v>58.82352941176471</v>
      </c>
      <c r="K15" s="22">
        <v>16.5</v>
      </c>
      <c r="L15" s="23">
        <f t="shared" si="4"/>
        <v>83.91959798994975</v>
      </c>
      <c r="M15" s="24">
        <v>1.0291877295893987</v>
      </c>
      <c r="N15" s="23">
        <f t="shared" si="5"/>
        <v>99.485406135205295</v>
      </c>
      <c r="O15" s="25">
        <v>0</v>
      </c>
      <c r="P15" s="23">
        <f t="shared" si="6"/>
        <v>100</v>
      </c>
      <c r="Q15" s="23">
        <f t="shared" si="7"/>
        <v>85.557130000000001</v>
      </c>
      <c r="R15" s="26">
        <f t="shared" si="8"/>
        <v>85.56</v>
      </c>
      <c r="S15" s="27">
        <f t="shared" si="9"/>
        <v>85.56</v>
      </c>
      <c r="T15" s="28">
        <f t="shared" si="10"/>
        <v>11</v>
      </c>
      <c r="U15" s="29">
        <v>21</v>
      </c>
      <c r="V15" s="23">
        <f t="shared" si="11"/>
        <v>36</v>
      </c>
      <c r="W15" s="29">
        <v>270</v>
      </c>
      <c r="X15" s="23">
        <f t="shared" si="12"/>
        <v>29.682997118155619</v>
      </c>
      <c r="Y15" s="30">
        <v>0.24485635831727826</v>
      </c>
      <c r="Z15" s="23">
        <f t="shared" si="13"/>
        <v>98.775718208413608</v>
      </c>
      <c r="AA15" s="31">
        <v>8</v>
      </c>
      <c r="AB15" s="23">
        <f t="shared" si="14"/>
        <v>53.333333333333336</v>
      </c>
      <c r="AC15" s="23">
        <f t="shared" si="15"/>
        <v>54.448009999999996</v>
      </c>
      <c r="AD15" s="22">
        <f t="shared" si="16"/>
        <v>54.45</v>
      </c>
      <c r="AE15" s="32">
        <f t="shared" si="17"/>
        <v>54.45</v>
      </c>
      <c r="AF15" s="28">
        <f t="shared" si="38"/>
        <v>24</v>
      </c>
      <c r="AG15" s="29">
        <v>6</v>
      </c>
      <c r="AH15" s="23">
        <f t="shared" si="18"/>
        <v>50</v>
      </c>
      <c r="AI15" s="33">
        <v>169</v>
      </c>
      <c r="AJ15" s="23">
        <f t="shared" si="19"/>
        <v>34.347826086956523</v>
      </c>
      <c r="AK15" s="34">
        <v>282.47994393314571</v>
      </c>
      <c r="AL15" s="23">
        <f t="shared" si="20"/>
        <v>96.512593284775988</v>
      </c>
      <c r="AM15" s="22">
        <v>7</v>
      </c>
      <c r="AN15" s="23">
        <f t="shared" si="21"/>
        <v>87.5</v>
      </c>
      <c r="AO15" s="35">
        <f t="shared" si="22"/>
        <v>67.090100000000007</v>
      </c>
      <c r="AP15" s="36">
        <f t="shared" si="23"/>
        <v>67.09</v>
      </c>
      <c r="AQ15" s="27">
        <f t="shared" si="24"/>
        <v>67.09</v>
      </c>
      <c r="AR15" s="28">
        <f t="shared" si="39"/>
        <v>24</v>
      </c>
      <c r="AS15" s="33">
        <v>4</v>
      </c>
      <c r="AT15" s="35">
        <f t="shared" si="25"/>
        <v>75</v>
      </c>
      <c r="AU15" s="37">
        <v>25.5</v>
      </c>
      <c r="AV15" s="35">
        <f t="shared" si="26"/>
        <v>88.277511961722482</v>
      </c>
      <c r="AW15" s="38">
        <v>4.0052753882935228</v>
      </c>
      <c r="AX15" s="35">
        <f t="shared" si="27"/>
        <v>73.298164078043186</v>
      </c>
      <c r="AY15" s="39">
        <v>25</v>
      </c>
      <c r="AZ15" s="35">
        <f t="shared" si="28"/>
        <v>83.333333333333343</v>
      </c>
      <c r="BA15" s="40">
        <f t="shared" si="29"/>
        <v>79.977249999999998</v>
      </c>
      <c r="BB15" s="26">
        <f t="shared" si="30"/>
        <v>79.98</v>
      </c>
      <c r="BC15" s="27">
        <f t="shared" si="31"/>
        <v>79.98</v>
      </c>
      <c r="BD15" s="28">
        <f t="shared" si="40"/>
        <v>9</v>
      </c>
      <c r="BE15" s="22">
        <v>9.5</v>
      </c>
      <c r="BF15" s="23">
        <f t="shared" si="32"/>
        <v>52.777777777777779</v>
      </c>
      <c r="BG15" s="22">
        <v>705</v>
      </c>
      <c r="BH15" s="23">
        <f t="shared" si="33"/>
        <v>52.049180327868847</v>
      </c>
      <c r="BI15" s="22">
        <v>33.799999999999997</v>
      </c>
      <c r="BJ15" s="23">
        <f t="shared" si="34"/>
        <v>62.092238470191234</v>
      </c>
      <c r="BK15" s="35">
        <f t="shared" si="35"/>
        <v>55.63973</v>
      </c>
      <c r="BL15" s="26">
        <f t="shared" si="36"/>
        <v>55.64</v>
      </c>
      <c r="BM15" s="32">
        <f t="shared" si="37"/>
        <v>55.64</v>
      </c>
      <c r="BN15" s="28">
        <f t="shared" si="41"/>
        <v>22</v>
      </c>
    </row>
    <row r="16" spans="1:66" ht="14.4" customHeight="1" x14ac:dyDescent="0.2">
      <c r="A16" s="21" t="s">
        <v>25</v>
      </c>
      <c r="B16" s="21" t="s">
        <v>22</v>
      </c>
      <c r="C16" s="22">
        <v>8</v>
      </c>
      <c r="D16" s="23">
        <f t="shared" si="0"/>
        <v>58.82352941176471</v>
      </c>
      <c r="E16" s="22">
        <v>17.5</v>
      </c>
      <c r="F16" s="23">
        <f t="shared" si="1"/>
        <v>82.914572864321613</v>
      </c>
      <c r="G16" s="24">
        <v>1.0291877295893987</v>
      </c>
      <c r="H16" s="23">
        <f t="shared" si="2"/>
        <v>99.485406135205295</v>
      </c>
      <c r="I16" s="22">
        <v>8</v>
      </c>
      <c r="J16" s="23">
        <f t="shared" si="3"/>
        <v>58.82352941176471</v>
      </c>
      <c r="K16" s="22">
        <v>17.5</v>
      </c>
      <c r="L16" s="23">
        <f t="shared" si="4"/>
        <v>82.914572864321613</v>
      </c>
      <c r="M16" s="24">
        <v>1.0291877295893987</v>
      </c>
      <c r="N16" s="23">
        <f t="shared" si="5"/>
        <v>99.485406135205295</v>
      </c>
      <c r="O16" s="25">
        <v>0</v>
      </c>
      <c r="P16" s="23">
        <f t="shared" si="6"/>
        <v>100</v>
      </c>
      <c r="Q16" s="23">
        <f t="shared" si="7"/>
        <v>85.305880000000002</v>
      </c>
      <c r="R16" s="26">
        <f t="shared" si="8"/>
        <v>85.31</v>
      </c>
      <c r="S16" s="27">
        <f t="shared" si="9"/>
        <v>85.31</v>
      </c>
      <c r="T16" s="28">
        <f t="shared" si="10"/>
        <v>15</v>
      </c>
      <c r="U16" s="29">
        <v>20</v>
      </c>
      <c r="V16" s="23">
        <f t="shared" si="11"/>
        <v>40</v>
      </c>
      <c r="W16" s="29">
        <v>250</v>
      </c>
      <c r="X16" s="23">
        <f t="shared" si="12"/>
        <v>35.446685878962533</v>
      </c>
      <c r="Y16" s="30">
        <v>0.24481832828569991</v>
      </c>
      <c r="Z16" s="23">
        <f t="shared" si="13"/>
        <v>98.775908358571513</v>
      </c>
      <c r="AA16" s="31">
        <v>8</v>
      </c>
      <c r="AB16" s="23">
        <f t="shared" si="14"/>
        <v>53.333333333333336</v>
      </c>
      <c r="AC16" s="23">
        <f t="shared" si="15"/>
        <v>56.888979999999997</v>
      </c>
      <c r="AD16" s="22">
        <f t="shared" si="16"/>
        <v>56.89</v>
      </c>
      <c r="AE16" s="32">
        <f t="shared" si="17"/>
        <v>56.89</v>
      </c>
      <c r="AF16" s="28">
        <f t="shared" si="38"/>
        <v>19</v>
      </c>
      <c r="AG16" s="29">
        <v>6</v>
      </c>
      <c r="AH16" s="23">
        <f t="shared" si="18"/>
        <v>50</v>
      </c>
      <c r="AI16" s="33">
        <v>172</v>
      </c>
      <c r="AJ16" s="23">
        <f t="shared" si="19"/>
        <v>33.043478260869563</v>
      </c>
      <c r="AK16" s="34">
        <v>283.22866017984467</v>
      </c>
      <c r="AL16" s="23">
        <f t="shared" si="20"/>
        <v>96.503349874322893</v>
      </c>
      <c r="AM16" s="22">
        <v>8</v>
      </c>
      <c r="AN16" s="23">
        <f t="shared" si="21"/>
        <v>100</v>
      </c>
      <c r="AO16" s="35">
        <f t="shared" si="22"/>
        <v>69.886709999999994</v>
      </c>
      <c r="AP16" s="36">
        <f t="shared" si="23"/>
        <v>69.89</v>
      </c>
      <c r="AQ16" s="27">
        <f t="shared" si="24"/>
        <v>69.89</v>
      </c>
      <c r="AR16" s="28">
        <f t="shared" si="39"/>
        <v>21</v>
      </c>
      <c r="AS16" s="33">
        <v>4</v>
      </c>
      <c r="AT16" s="35">
        <f t="shared" si="25"/>
        <v>75</v>
      </c>
      <c r="AU16" s="37">
        <v>23.5</v>
      </c>
      <c r="AV16" s="35">
        <f t="shared" si="26"/>
        <v>89.234449760765557</v>
      </c>
      <c r="AW16" s="38">
        <v>4.0052753882935228</v>
      </c>
      <c r="AX16" s="35">
        <f t="shared" si="27"/>
        <v>73.298164078043186</v>
      </c>
      <c r="AY16" s="39">
        <v>25</v>
      </c>
      <c r="AZ16" s="35">
        <f t="shared" si="28"/>
        <v>83.333333333333343</v>
      </c>
      <c r="BA16" s="40">
        <f t="shared" si="29"/>
        <v>80.216489999999993</v>
      </c>
      <c r="BB16" s="26">
        <f t="shared" si="30"/>
        <v>80.22</v>
      </c>
      <c r="BC16" s="27">
        <f t="shared" si="31"/>
        <v>80.22</v>
      </c>
      <c r="BD16" s="28">
        <f t="shared" si="40"/>
        <v>6</v>
      </c>
      <c r="BE16" s="22">
        <v>9.5</v>
      </c>
      <c r="BF16" s="23">
        <f t="shared" si="32"/>
        <v>52.777777777777779</v>
      </c>
      <c r="BG16" s="22">
        <v>690</v>
      </c>
      <c r="BH16" s="23">
        <f t="shared" si="33"/>
        <v>53.278688524590166</v>
      </c>
      <c r="BI16" s="22">
        <v>33.799999999999997</v>
      </c>
      <c r="BJ16" s="23">
        <f t="shared" si="34"/>
        <v>62.092238470191234</v>
      </c>
      <c r="BK16" s="35">
        <f t="shared" si="35"/>
        <v>56.049570000000003</v>
      </c>
      <c r="BL16" s="26">
        <f t="shared" si="36"/>
        <v>56.05</v>
      </c>
      <c r="BM16" s="32">
        <f t="shared" si="37"/>
        <v>56.05</v>
      </c>
      <c r="BN16" s="28">
        <f t="shared" si="41"/>
        <v>21</v>
      </c>
    </row>
    <row r="17" spans="1:66" ht="14.4" customHeight="1" x14ac:dyDescent="0.2">
      <c r="A17" s="21" t="s">
        <v>26</v>
      </c>
      <c r="B17" s="21" t="s">
        <v>22</v>
      </c>
      <c r="C17" s="22">
        <v>8</v>
      </c>
      <c r="D17" s="23">
        <f t="shared" si="0"/>
        <v>58.82352941176471</v>
      </c>
      <c r="E17" s="22">
        <v>20.5</v>
      </c>
      <c r="F17" s="23">
        <f t="shared" si="1"/>
        <v>79.899497487437188</v>
      </c>
      <c r="G17" s="24">
        <v>1.0291877295893987</v>
      </c>
      <c r="H17" s="23">
        <f t="shared" si="2"/>
        <v>99.485406135205295</v>
      </c>
      <c r="I17" s="22">
        <v>8</v>
      </c>
      <c r="J17" s="23">
        <f t="shared" si="3"/>
        <v>58.82352941176471</v>
      </c>
      <c r="K17" s="22">
        <v>20.5</v>
      </c>
      <c r="L17" s="23">
        <f t="shared" si="4"/>
        <v>79.899497487437188</v>
      </c>
      <c r="M17" s="24">
        <v>1.0291877295893987</v>
      </c>
      <c r="N17" s="23">
        <f t="shared" si="5"/>
        <v>99.485406135205295</v>
      </c>
      <c r="O17" s="25">
        <v>0</v>
      </c>
      <c r="P17" s="23">
        <f t="shared" si="6"/>
        <v>100</v>
      </c>
      <c r="Q17" s="23">
        <f t="shared" si="7"/>
        <v>84.552109999999999</v>
      </c>
      <c r="R17" s="26">
        <f t="shared" si="8"/>
        <v>84.55</v>
      </c>
      <c r="S17" s="27">
        <f t="shared" si="9"/>
        <v>84.55</v>
      </c>
      <c r="T17" s="28">
        <f t="shared" si="10"/>
        <v>18</v>
      </c>
      <c r="U17" s="29">
        <v>21</v>
      </c>
      <c r="V17" s="23">
        <f t="shared" si="11"/>
        <v>36</v>
      </c>
      <c r="W17" s="29">
        <v>257</v>
      </c>
      <c r="X17" s="23">
        <f t="shared" si="12"/>
        <v>33.429394812680115</v>
      </c>
      <c r="Y17" s="30">
        <v>0.24957208223299504</v>
      </c>
      <c r="Z17" s="23">
        <f t="shared" si="13"/>
        <v>98.752139588835036</v>
      </c>
      <c r="AA17" s="31">
        <v>8</v>
      </c>
      <c r="AB17" s="23">
        <f t="shared" si="14"/>
        <v>53.333333333333336</v>
      </c>
      <c r="AC17" s="23">
        <f t="shared" si="15"/>
        <v>55.378720000000001</v>
      </c>
      <c r="AD17" s="22">
        <f t="shared" si="16"/>
        <v>55.38</v>
      </c>
      <c r="AE17" s="32">
        <f t="shared" si="17"/>
        <v>55.38</v>
      </c>
      <c r="AF17" s="28">
        <f t="shared" si="38"/>
        <v>22</v>
      </c>
      <c r="AG17" s="29">
        <v>6</v>
      </c>
      <c r="AH17" s="23">
        <f t="shared" si="18"/>
        <v>50</v>
      </c>
      <c r="AI17" s="33">
        <v>174</v>
      </c>
      <c r="AJ17" s="23">
        <f t="shared" si="19"/>
        <v>32.173913043478258</v>
      </c>
      <c r="AK17" s="34">
        <v>282.80082232458813</v>
      </c>
      <c r="AL17" s="23">
        <f t="shared" si="20"/>
        <v>96.508631823153237</v>
      </c>
      <c r="AM17" s="22">
        <v>8</v>
      </c>
      <c r="AN17" s="23">
        <f t="shared" si="21"/>
        <v>100</v>
      </c>
      <c r="AO17" s="35">
        <f t="shared" si="22"/>
        <v>69.670640000000006</v>
      </c>
      <c r="AP17" s="36">
        <f t="shared" si="23"/>
        <v>69.67</v>
      </c>
      <c r="AQ17" s="27">
        <f t="shared" si="24"/>
        <v>69.67</v>
      </c>
      <c r="AR17" s="28">
        <f t="shared" si="39"/>
        <v>22</v>
      </c>
      <c r="AS17" s="33">
        <v>4</v>
      </c>
      <c r="AT17" s="35">
        <f t="shared" si="25"/>
        <v>75</v>
      </c>
      <c r="AU17" s="37">
        <v>27.5</v>
      </c>
      <c r="AV17" s="35">
        <f t="shared" si="26"/>
        <v>87.320574162679421</v>
      </c>
      <c r="AW17" s="38">
        <v>4.0052753882935228</v>
      </c>
      <c r="AX17" s="35">
        <f t="shared" si="27"/>
        <v>73.298164078043186</v>
      </c>
      <c r="AY17" s="39">
        <v>25</v>
      </c>
      <c r="AZ17" s="35">
        <f t="shared" si="28"/>
        <v>83.333333333333343</v>
      </c>
      <c r="BA17" s="40">
        <f t="shared" si="29"/>
        <v>79.738020000000006</v>
      </c>
      <c r="BB17" s="26">
        <f t="shared" si="30"/>
        <v>79.739999999999995</v>
      </c>
      <c r="BC17" s="27">
        <f t="shared" si="31"/>
        <v>79.739999999999995</v>
      </c>
      <c r="BD17" s="28">
        <f t="shared" si="40"/>
        <v>11</v>
      </c>
      <c r="BE17" s="22">
        <v>9.5</v>
      </c>
      <c r="BF17" s="23">
        <f t="shared" si="32"/>
        <v>52.777777777777779</v>
      </c>
      <c r="BG17" s="22">
        <v>680</v>
      </c>
      <c r="BH17" s="23">
        <f t="shared" si="33"/>
        <v>54.098360655737707</v>
      </c>
      <c r="BI17" s="22">
        <v>33.799999999999997</v>
      </c>
      <c r="BJ17" s="23">
        <f t="shared" si="34"/>
        <v>62.092238470191234</v>
      </c>
      <c r="BK17" s="35">
        <f t="shared" si="35"/>
        <v>56.322789999999998</v>
      </c>
      <c r="BL17" s="26">
        <f t="shared" si="36"/>
        <v>56.32</v>
      </c>
      <c r="BM17" s="32">
        <f t="shared" si="37"/>
        <v>56.32</v>
      </c>
      <c r="BN17" s="28">
        <f t="shared" si="41"/>
        <v>20</v>
      </c>
    </row>
    <row r="18" spans="1:66" ht="14.4" customHeight="1" x14ac:dyDescent="0.2">
      <c r="A18" s="21" t="s">
        <v>27</v>
      </c>
      <c r="B18" s="21" t="s">
        <v>22</v>
      </c>
      <c r="C18" s="22">
        <v>8</v>
      </c>
      <c r="D18" s="23">
        <f t="shared" si="0"/>
        <v>58.82352941176471</v>
      </c>
      <c r="E18" s="22">
        <v>24.5</v>
      </c>
      <c r="F18" s="23">
        <f t="shared" si="1"/>
        <v>75.879396984924625</v>
      </c>
      <c r="G18" s="24">
        <v>1.0291877295893987</v>
      </c>
      <c r="H18" s="23">
        <f t="shared" si="2"/>
        <v>99.485406135205295</v>
      </c>
      <c r="I18" s="22">
        <v>8</v>
      </c>
      <c r="J18" s="23">
        <f t="shared" si="3"/>
        <v>58.82352941176471</v>
      </c>
      <c r="K18" s="22">
        <v>24.5</v>
      </c>
      <c r="L18" s="23">
        <f t="shared" si="4"/>
        <v>75.879396984924625</v>
      </c>
      <c r="M18" s="24">
        <v>1.0291877295893987</v>
      </c>
      <c r="N18" s="23">
        <f t="shared" si="5"/>
        <v>99.485406135205295</v>
      </c>
      <c r="O18" s="25">
        <v>0</v>
      </c>
      <c r="P18" s="23">
        <f t="shared" si="6"/>
        <v>100</v>
      </c>
      <c r="Q18" s="23">
        <f t="shared" si="7"/>
        <v>83.547079999999994</v>
      </c>
      <c r="R18" s="26">
        <f t="shared" si="8"/>
        <v>83.55</v>
      </c>
      <c r="S18" s="27">
        <f t="shared" si="9"/>
        <v>83.55</v>
      </c>
      <c r="T18" s="28">
        <f t="shared" si="10"/>
        <v>23</v>
      </c>
      <c r="U18" s="29">
        <v>21</v>
      </c>
      <c r="V18" s="23">
        <f t="shared" si="11"/>
        <v>36</v>
      </c>
      <c r="W18" s="29">
        <v>246</v>
      </c>
      <c r="X18" s="23">
        <f t="shared" si="12"/>
        <v>36.599423631123919</v>
      </c>
      <c r="Y18" s="30">
        <v>0.24719520525934752</v>
      </c>
      <c r="Z18" s="23">
        <f t="shared" si="13"/>
        <v>98.764023973703246</v>
      </c>
      <c r="AA18" s="31">
        <v>8</v>
      </c>
      <c r="AB18" s="23">
        <f t="shared" si="14"/>
        <v>53.333333333333336</v>
      </c>
      <c r="AC18" s="23">
        <f t="shared" si="15"/>
        <v>56.174199999999999</v>
      </c>
      <c r="AD18" s="22">
        <f t="shared" si="16"/>
        <v>56.17</v>
      </c>
      <c r="AE18" s="32">
        <f t="shared" si="17"/>
        <v>56.17</v>
      </c>
      <c r="AF18" s="28">
        <f t="shared" si="38"/>
        <v>21</v>
      </c>
      <c r="AG18" s="29">
        <v>3</v>
      </c>
      <c r="AH18" s="23">
        <f t="shared" si="18"/>
        <v>100</v>
      </c>
      <c r="AI18" s="33">
        <v>60</v>
      </c>
      <c r="AJ18" s="23">
        <f t="shared" si="19"/>
        <v>81.739130434782609</v>
      </c>
      <c r="AK18" s="34">
        <v>25.907959012758536</v>
      </c>
      <c r="AL18" s="23">
        <f t="shared" si="20"/>
        <v>99.680148654163474</v>
      </c>
      <c r="AM18" s="22">
        <v>8</v>
      </c>
      <c r="AN18" s="23">
        <f t="shared" si="21"/>
        <v>100</v>
      </c>
      <c r="AO18" s="35">
        <f t="shared" si="22"/>
        <v>95.354820000000004</v>
      </c>
      <c r="AP18" s="36">
        <f t="shared" si="23"/>
        <v>95.35</v>
      </c>
      <c r="AQ18" s="27">
        <f t="shared" si="24"/>
        <v>95.35</v>
      </c>
      <c r="AR18" s="28">
        <f t="shared" si="39"/>
        <v>1</v>
      </c>
      <c r="AS18" s="33">
        <v>4</v>
      </c>
      <c r="AT18" s="35">
        <f t="shared" si="25"/>
        <v>75</v>
      </c>
      <c r="AU18" s="37">
        <v>27.5</v>
      </c>
      <c r="AV18" s="35">
        <f t="shared" si="26"/>
        <v>87.320574162679421</v>
      </c>
      <c r="AW18" s="38">
        <v>4.0052753882935228</v>
      </c>
      <c r="AX18" s="35">
        <f t="shared" si="27"/>
        <v>73.298164078043186</v>
      </c>
      <c r="AY18" s="39">
        <v>25</v>
      </c>
      <c r="AZ18" s="35">
        <f t="shared" si="28"/>
        <v>83.333333333333343</v>
      </c>
      <c r="BA18" s="40">
        <f t="shared" si="29"/>
        <v>79.738020000000006</v>
      </c>
      <c r="BB18" s="26">
        <f t="shared" si="30"/>
        <v>79.739999999999995</v>
      </c>
      <c r="BC18" s="27">
        <f t="shared" si="31"/>
        <v>79.739999999999995</v>
      </c>
      <c r="BD18" s="28">
        <f t="shared" si="40"/>
        <v>11</v>
      </c>
      <c r="BE18" s="22">
        <v>9.5</v>
      </c>
      <c r="BF18" s="23">
        <f t="shared" si="32"/>
        <v>52.777777777777779</v>
      </c>
      <c r="BG18" s="22">
        <v>678</v>
      </c>
      <c r="BH18" s="23">
        <f t="shared" si="33"/>
        <v>54.262295081967217</v>
      </c>
      <c r="BI18" s="22">
        <v>33.799999999999997</v>
      </c>
      <c r="BJ18" s="23">
        <f t="shared" si="34"/>
        <v>62.092238470191234</v>
      </c>
      <c r="BK18" s="35">
        <f t="shared" si="35"/>
        <v>56.37744</v>
      </c>
      <c r="BL18" s="26">
        <f t="shared" si="36"/>
        <v>56.38</v>
      </c>
      <c r="BM18" s="32">
        <f t="shared" si="37"/>
        <v>56.38</v>
      </c>
      <c r="BN18" s="28">
        <f t="shared" si="41"/>
        <v>19</v>
      </c>
    </row>
    <row r="19" spans="1:66" ht="14.4" customHeight="1" x14ac:dyDescent="0.2">
      <c r="A19" s="21" t="s">
        <v>28</v>
      </c>
      <c r="B19" s="21" t="s">
        <v>22</v>
      </c>
      <c r="C19" s="22">
        <v>8</v>
      </c>
      <c r="D19" s="23">
        <f t="shared" si="0"/>
        <v>58.82352941176471</v>
      </c>
      <c r="E19" s="22">
        <v>16.5</v>
      </c>
      <c r="F19" s="23">
        <f t="shared" si="1"/>
        <v>83.91959798994975</v>
      </c>
      <c r="G19" s="24">
        <v>1.0291877295893987</v>
      </c>
      <c r="H19" s="23">
        <f t="shared" si="2"/>
        <v>99.485406135205295</v>
      </c>
      <c r="I19" s="22">
        <v>8</v>
      </c>
      <c r="J19" s="23">
        <f t="shared" si="3"/>
        <v>58.82352941176471</v>
      </c>
      <c r="K19" s="22">
        <v>16.5</v>
      </c>
      <c r="L19" s="23">
        <f t="shared" si="4"/>
        <v>83.91959798994975</v>
      </c>
      <c r="M19" s="24">
        <v>1.0291877295893987</v>
      </c>
      <c r="N19" s="23">
        <f t="shared" si="5"/>
        <v>99.485406135205295</v>
      </c>
      <c r="O19" s="25">
        <v>0</v>
      </c>
      <c r="P19" s="23">
        <f t="shared" si="6"/>
        <v>100</v>
      </c>
      <c r="Q19" s="23">
        <f t="shared" si="7"/>
        <v>85.557130000000001</v>
      </c>
      <c r="R19" s="26">
        <f t="shared" si="8"/>
        <v>85.56</v>
      </c>
      <c r="S19" s="27">
        <f t="shared" si="9"/>
        <v>85.56</v>
      </c>
      <c r="T19" s="28">
        <f t="shared" si="10"/>
        <v>11</v>
      </c>
      <c r="U19" s="29">
        <v>20</v>
      </c>
      <c r="V19" s="23">
        <f t="shared" si="11"/>
        <v>40</v>
      </c>
      <c r="W19" s="29">
        <v>245</v>
      </c>
      <c r="X19" s="23">
        <f t="shared" si="12"/>
        <v>36.887608069164266</v>
      </c>
      <c r="Y19" s="30">
        <v>0.25432583618029025</v>
      </c>
      <c r="Z19" s="23">
        <f t="shared" si="13"/>
        <v>98.728370819098558</v>
      </c>
      <c r="AA19" s="31">
        <v>8</v>
      </c>
      <c r="AB19" s="23">
        <f t="shared" si="14"/>
        <v>53.333333333333336</v>
      </c>
      <c r="AC19" s="23">
        <f t="shared" si="15"/>
        <v>57.23733</v>
      </c>
      <c r="AD19" s="22">
        <f t="shared" si="16"/>
        <v>57.24</v>
      </c>
      <c r="AE19" s="32">
        <f t="shared" si="17"/>
        <v>57.24</v>
      </c>
      <c r="AF19" s="28">
        <f t="shared" si="38"/>
        <v>18</v>
      </c>
      <c r="AG19" s="29">
        <v>5</v>
      </c>
      <c r="AH19" s="23">
        <f t="shared" si="18"/>
        <v>66.666666666666657</v>
      </c>
      <c r="AI19" s="33">
        <v>233</v>
      </c>
      <c r="AJ19" s="23">
        <f t="shared" si="19"/>
        <v>6.5217391304347823</v>
      </c>
      <c r="AK19" s="34">
        <v>193.00241026018284</v>
      </c>
      <c r="AL19" s="23">
        <f t="shared" si="20"/>
        <v>97.617254194318718</v>
      </c>
      <c r="AM19" s="22">
        <v>8</v>
      </c>
      <c r="AN19" s="23">
        <f t="shared" si="21"/>
        <v>100</v>
      </c>
      <c r="AO19" s="35">
        <f t="shared" si="22"/>
        <v>67.701409999999996</v>
      </c>
      <c r="AP19" s="36">
        <f t="shared" si="23"/>
        <v>67.7</v>
      </c>
      <c r="AQ19" s="27">
        <f t="shared" si="24"/>
        <v>67.7</v>
      </c>
      <c r="AR19" s="28">
        <f t="shared" si="39"/>
        <v>23</v>
      </c>
      <c r="AS19" s="33">
        <v>4</v>
      </c>
      <c r="AT19" s="35">
        <f t="shared" si="25"/>
        <v>75</v>
      </c>
      <c r="AU19" s="37">
        <v>24.5</v>
      </c>
      <c r="AV19" s="35">
        <f t="shared" si="26"/>
        <v>88.755980861244026</v>
      </c>
      <c r="AW19" s="38">
        <v>4.0052753882935228</v>
      </c>
      <c r="AX19" s="35">
        <f t="shared" si="27"/>
        <v>73.298164078043186</v>
      </c>
      <c r="AY19" s="39">
        <v>25</v>
      </c>
      <c r="AZ19" s="35">
        <f t="shared" si="28"/>
        <v>83.333333333333343</v>
      </c>
      <c r="BA19" s="40">
        <f t="shared" si="29"/>
        <v>80.096869999999996</v>
      </c>
      <c r="BB19" s="26">
        <f t="shared" si="30"/>
        <v>80.099999999999994</v>
      </c>
      <c r="BC19" s="27">
        <f t="shared" si="31"/>
        <v>80.099999999999994</v>
      </c>
      <c r="BD19" s="28">
        <f t="shared" si="40"/>
        <v>7</v>
      </c>
      <c r="BE19" s="22">
        <v>9.5</v>
      </c>
      <c r="BF19" s="23">
        <f t="shared" si="32"/>
        <v>52.777777777777779</v>
      </c>
      <c r="BG19" s="22">
        <v>730</v>
      </c>
      <c r="BH19" s="23">
        <f t="shared" si="33"/>
        <v>50</v>
      </c>
      <c r="BI19" s="22">
        <v>33.799999999999997</v>
      </c>
      <c r="BJ19" s="23">
        <f t="shared" si="34"/>
        <v>62.092238470191234</v>
      </c>
      <c r="BK19" s="35">
        <f t="shared" si="35"/>
        <v>54.956670000000003</v>
      </c>
      <c r="BL19" s="26">
        <f t="shared" si="36"/>
        <v>54.96</v>
      </c>
      <c r="BM19" s="32">
        <f t="shared" si="37"/>
        <v>54.96</v>
      </c>
      <c r="BN19" s="28">
        <f t="shared" si="41"/>
        <v>23</v>
      </c>
    </row>
    <row r="20" spans="1:66" ht="14.4" customHeight="1" x14ac:dyDescent="0.2">
      <c r="A20" s="21" t="s">
        <v>29</v>
      </c>
      <c r="B20" s="21" t="s">
        <v>30</v>
      </c>
      <c r="C20" s="22">
        <v>6</v>
      </c>
      <c r="D20" s="23">
        <f t="shared" si="0"/>
        <v>70.588235294117652</v>
      </c>
      <c r="E20" s="22">
        <v>6.5</v>
      </c>
      <c r="F20" s="23">
        <f t="shared" si="1"/>
        <v>93.969849246231149</v>
      </c>
      <c r="G20" s="24">
        <v>2.0519684312390574</v>
      </c>
      <c r="H20" s="23">
        <f t="shared" si="2"/>
        <v>98.97401578438047</v>
      </c>
      <c r="I20" s="22">
        <v>6</v>
      </c>
      <c r="J20" s="23">
        <f t="shared" si="3"/>
        <v>70.588235294117652</v>
      </c>
      <c r="K20" s="22">
        <v>6.5</v>
      </c>
      <c r="L20" s="23">
        <f t="shared" si="4"/>
        <v>93.969849246231149</v>
      </c>
      <c r="M20" s="24">
        <v>2.0519684312390574</v>
      </c>
      <c r="N20" s="23">
        <f t="shared" si="5"/>
        <v>98.97401578438047</v>
      </c>
      <c r="O20" s="25">
        <v>3.0226700251889168E-2</v>
      </c>
      <c r="P20" s="23">
        <f t="shared" si="6"/>
        <v>99.992443324937028</v>
      </c>
      <c r="Q20" s="23">
        <f t="shared" si="7"/>
        <v>90.881140000000002</v>
      </c>
      <c r="R20" s="26">
        <f t="shared" si="8"/>
        <v>90.88</v>
      </c>
      <c r="S20" s="27">
        <f t="shared" si="9"/>
        <v>90.88</v>
      </c>
      <c r="T20" s="28">
        <f t="shared" si="10"/>
        <v>1</v>
      </c>
      <c r="U20" s="29">
        <v>14</v>
      </c>
      <c r="V20" s="23">
        <f t="shared" si="11"/>
        <v>64</v>
      </c>
      <c r="W20" s="29">
        <v>259</v>
      </c>
      <c r="X20" s="23">
        <f t="shared" si="12"/>
        <v>32.853025936599423</v>
      </c>
      <c r="Y20" s="30">
        <v>0.76961811971529159</v>
      </c>
      <c r="Z20" s="23">
        <f t="shared" si="13"/>
        <v>96.151909401423524</v>
      </c>
      <c r="AA20" s="31">
        <v>11</v>
      </c>
      <c r="AB20" s="23">
        <f t="shared" si="14"/>
        <v>73.333333333333329</v>
      </c>
      <c r="AC20" s="23">
        <f t="shared" si="15"/>
        <v>66.584569999999999</v>
      </c>
      <c r="AD20" s="22">
        <f t="shared" si="16"/>
        <v>66.58</v>
      </c>
      <c r="AE20" s="32">
        <f t="shared" si="17"/>
        <v>66.58</v>
      </c>
      <c r="AF20" s="28">
        <f t="shared" si="38"/>
        <v>7</v>
      </c>
      <c r="AG20" s="29">
        <v>6</v>
      </c>
      <c r="AH20" s="23">
        <f t="shared" si="18"/>
        <v>50</v>
      </c>
      <c r="AI20" s="33">
        <v>65</v>
      </c>
      <c r="AJ20" s="23">
        <f t="shared" si="19"/>
        <v>79.565217391304344</v>
      </c>
      <c r="AK20" s="34">
        <v>38.776560437232284</v>
      </c>
      <c r="AL20" s="23">
        <f t="shared" si="20"/>
        <v>99.521277031639102</v>
      </c>
      <c r="AM20" s="22">
        <v>8</v>
      </c>
      <c r="AN20" s="23">
        <f t="shared" si="21"/>
        <v>100</v>
      </c>
      <c r="AO20" s="35">
        <f t="shared" si="22"/>
        <v>82.271619999999999</v>
      </c>
      <c r="AP20" s="36">
        <f t="shared" si="23"/>
        <v>82.27</v>
      </c>
      <c r="AQ20" s="27">
        <f t="shared" si="24"/>
        <v>82.27</v>
      </c>
      <c r="AR20" s="28">
        <f t="shared" si="39"/>
        <v>16</v>
      </c>
      <c r="AS20" s="33">
        <v>1</v>
      </c>
      <c r="AT20" s="35">
        <f t="shared" si="25"/>
        <v>100</v>
      </c>
      <c r="AU20" s="37">
        <v>2</v>
      </c>
      <c r="AV20" s="35">
        <f t="shared" si="26"/>
        <v>99.52153110047847</v>
      </c>
      <c r="AW20" s="38">
        <v>7.3427410346966075</v>
      </c>
      <c r="AX20" s="35">
        <f t="shared" si="27"/>
        <v>51.048393102022615</v>
      </c>
      <c r="AY20" s="39">
        <v>20</v>
      </c>
      <c r="AZ20" s="35">
        <f t="shared" si="28"/>
        <v>66.666666666666657</v>
      </c>
      <c r="BA20" s="40">
        <f t="shared" si="29"/>
        <v>79.309150000000002</v>
      </c>
      <c r="BB20" s="26">
        <f t="shared" si="30"/>
        <v>79.31</v>
      </c>
      <c r="BC20" s="27">
        <f t="shared" si="31"/>
        <v>79.31</v>
      </c>
      <c r="BD20" s="28">
        <f t="shared" si="40"/>
        <v>16</v>
      </c>
      <c r="BE20" s="22">
        <v>13.5</v>
      </c>
      <c r="BF20" s="23">
        <f t="shared" si="32"/>
        <v>75</v>
      </c>
      <c r="BG20" s="22">
        <v>540</v>
      </c>
      <c r="BH20" s="23">
        <f t="shared" si="33"/>
        <v>65.573770491803273</v>
      </c>
      <c r="BI20" s="22">
        <v>17.2</v>
      </c>
      <c r="BJ20" s="23">
        <f t="shared" si="34"/>
        <v>80.764904386951613</v>
      </c>
      <c r="BK20" s="35">
        <f t="shared" si="35"/>
        <v>73.779560000000004</v>
      </c>
      <c r="BL20" s="26">
        <f t="shared" si="36"/>
        <v>73.78</v>
      </c>
      <c r="BM20" s="32">
        <f t="shared" si="37"/>
        <v>73.78</v>
      </c>
      <c r="BN20" s="28">
        <f t="shared" si="41"/>
        <v>3</v>
      </c>
    </row>
    <row r="21" spans="1:66" ht="14.4" customHeight="1" x14ac:dyDescent="0.2">
      <c r="A21" s="21" t="s">
        <v>31</v>
      </c>
      <c r="B21" s="21" t="s">
        <v>30</v>
      </c>
      <c r="C21" s="22">
        <v>6</v>
      </c>
      <c r="D21" s="23">
        <f t="shared" si="0"/>
        <v>70.588235294117652</v>
      </c>
      <c r="E21" s="22">
        <v>6.5</v>
      </c>
      <c r="F21" s="23">
        <f t="shared" si="1"/>
        <v>93.969849246231149</v>
      </c>
      <c r="G21" s="24">
        <v>2.0519684312390574</v>
      </c>
      <c r="H21" s="23">
        <f t="shared" si="2"/>
        <v>98.97401578438047</v>
      </c>
      <c r="I21" s="22">
        <v>6</v>
      </c>
      <c r="J21" s="23">
        <f t="shared" si="3"/>
        <v>70.588235294117652</v>
      </c>
      <c r="K21" s="22">
        <v>6.5</v>
      </c>
      <c r="L21" s="23">
        <f t="shared" si="4"/>
        <v>93.969849246231149</v>
      </c>
      <c r="M21" s="24">
        <v>2.0519684312390574</v>
      </c>
      <c r="N21" s="23">
        <f t="shared" si="5"/>
        <v>98.97401578438047</v>
      </c>
      <c r="O21" s="25">
        <v>3.0226700251889168E-2</v>
      </c>
      <c r="P21" s="23">
        <f t="shared" si="6"/>
        <v>99.992443324937028</v>
      </c>
      <c r="Q21" s="23">
        <f t="shared" si="7"/>
        <v>90.881140000000002</v>
      </c>
      <c r="R21" s="26">
        <f t="shared" si="8"/>
        <v>90.88</v>
      </c>
      <c r="S21" s="27">
        <f>ROUND(25%*P21+12.5%*D21+12.5%*F21+12.5%*H21+12.5%*J21+12.5%*L21+12.5%*N21,2)</f>
        <v>90.88</v>
      </c>
      <c r="T21" s="28">
        <f t="shared" si="10"/>
        <v>1</v>
      </c>
      <c r="U21" s="29">
        <v>14</v>
      </c>
      <c r="V21" s="23">
        <f t="shared" si="11"/>
        <v>64</v>
      </c>
      <c r="W21" s="29">
        <v>265</v>
      </c>
      <c r="X21" s="23">
        <f t="shared" si="12"/>
        <v>31.123919308357351</v>
      </c>
      <c r="Y21" s="30">
        <v>0.94390547836996652</v>
      </c>
      <c r="Z21" s="23">
        <f t="shared" si="13"/>
        <v>95.280472608150163</v>
      </c>
      <c r="AA21" s="31">
        <v>11</v>
      </c>
      <c r="AB21" s="23">
        <f t="shared" si="14"/>
        <v>73.333333333333329</v>
      </c>
      <c r="AC21" s="23">
        <f t="shared" si="15"/>
        <v>65.934430000000006</v>
      </c>
      <c r="AD21" s="22">
        <f t="shared" si="16"/>
        <v>65.930000000000007</v>
      </c>
      <c r="AE21" s="32">
        <f t="shared" si="17"/>
        <v>65.930000000000007</v>
      </c>
      <c r="AF21" s="28">
        <f t="shared" si="38"/>
        <v>9</v>
      </c>
      <c r="AG21" s="29">
        <v>4</v>
      </c>
      <c r="AH21" s="23">
        <f t="shared" si="18"/>
        <v>83.333333333333343</v>
      </c>
      <c r="AI21" s="33">
        <v>65</v>
      </c>
      <c r="AJ21" s="23">
        <f t="shared" si="19"/>
        <v>79.565217391304344</v>
      </c>
      <c r="AK21" s="34">
        <v>36.108887478375323</v>
      </c>
      <c r="AL21" s="23">
        <f t="shared" si="20"/>
        <v>99.554211265699067</v>
      </c>
      <c r="AM21" s="22">
        <v>7</v>
      </c>
      <c r="AN21" s="23">
        <f t="shared" si="21"/>
        <v>87.5</v>
      </c>
      <c r="AO21" s="35">
        <f t="shared" si="22"/>
        <v>87.488190000000003</v>
      </c>
      <c r="AP21" s="36">
        <f t="shared" si="23"/>
        <v>87.49</v>
      </c>
      <c r="AQ21" s="27">
        <f t="shared" si="24"/>
        <v>87.49</v>
      </c>
      <c r="AR21" s="28">
        <f t="shared" si="39"/>
        <v>4</v>
      </c>
      <c r="AS21" s="33">
        <v>1</v>
      </c>
      <c r="AT21" s="35">
        <f t="shared" si="25"/>
        <v>100</v>
      </c>
      <c r="AU21" s="37">
        <v>4</v>
      </c>
      <c r="AV21" s="35">
        <f t="shared" si="26"/>
        <v>98.564593301435409</v>
      </c>
      <c r="AW21" s="38">
        <v>7.3427410346966075</v>
      </c>
      <c r="AX21" s="35">
        <f t="shared" si="27"/>
        <v>51.048393102022615</v>
      </c>
      <c r="AY21" s="39">
        <v>20</v>
      </c>
      <c r="AZ21" s="35">
        <f t="shared" si="28"/>
        <v>66.666666666666657</v>
      </c>
      <c r="BA21" s="40">
        <f t="shared" si="29"/>
        <v>79.069909999999993</v>
      </c>
      <c r="BB21" s="26">
        <f t="shared" si="30"/>
        <v>79.069999999999993</v>
      </c>
      <c r="BC21" s="27">
        <f>ROUND(AVERAGE(AT21,AV21,AX21,AZ21),2)</f>
        <v>79.069999999999993</v>
      </c>
      <c r="BD21" s="28">
        <f t="shared" si="40"/>
        <v>18</v>
      </c>
      <c r="BE21" s="22">
        <v>13.5</v>
      </c>
      <c r="BF21" s="23">
        <f t="shared" si="32"/>
        <v>75</v>
      </c>
      <c r="BG21" s="22">
        <v>510</v>
      </c>
      <c r="BH21" s="23">
        <f t="shared" si="33"/>
        <v>68.032786885245898</v>
      </c>
      <c r="BI21" s="22">
        <v>17.2</v>
      </c>
      <c r="BJ21" s="23">
        <f t="shared" si="34"/>
        <v>80.764904386951613</v>
      </c>
      <c r="BK21" s="35">
        <f t="shared" si="35"/>
        <v>74.599230000000006</v>
      </c>
      <c r="BL21" s="26">
        <f t="shared" si="36"/>
        <v>74.599999999999994</v>
      </c>
      <c r="BM21" s="32">
        <f t="shared" si="37"/>
        <v>74.599999999999994</v>
      </c>
      <c r="BN21" s="28">
        <f t="shared" si="41"/>
        <v>1</v>
      </c>
    </row>
    <row r="22" spans="1:66" ht="14.4" customHeight="1" x14ac:dyDescent="0.2">
      <c r="A22" s="21" t="s">
        <v>32</v>
      </c>
      <c r="B22" s="21" t="s">
        <v>30</v>
      </c>
      <c r="C22" s="22">
        <v>6</v>
      </c>
      <c r="D22" s="23">
        <f t="shared" si="0"/>
        <v>70.588235294117652</v>
      </c>
      <c r="E22" s="22">
        <v>6.5</v>
      </c>
      <c r="F22" s="23">
        <f t="shared" si="1"/>
        <v>93.969849246231149</v>
      </c>
      <c r="G22" s="24">
        <v>2.0519684312390574</v>
      </c>
      <c r="H22" s="23">
        <f t="shared" si="2"/>
        <v>98.97401578438047</v>
      </c>
      <c r="I22" s="22">
        <v>6</v>
      </c>
      <c r="J22" s="23">
        <f t="shared" si="3"/>
        <v>70.588235294117652</v>
      </c>
      <c r="K22" s="22">
        <v>6.5</v>
      </c>
      <c r="L22" s="23">
        <f t="shared" si="4"/>
        <v>93.969849246231149</v>
      </c>
      <c r="M22" s="24">
        <v>2.0519684312390574</v>
      </c>
      <c r="N22" s="23">
        <f t="shared" si="5"/>
        <v>98.97401578438047</v>
      </c>
      <c r="O22" s="25">
        <v>3.0226700251889168E-2</v>
      </c>
      <c r="P22" s="23">
        <f t="shared" si="6"/>
        <v>99.992443324937028</v>
      </c>
      <c r="Q22" s="23">
        <f t="shared" si="7"/>
        <v>90.881140000000002</v>
      </c>
      <c r="R22" s="26">
        <f t="shared" si="8"/>
        <v>90.88</v>
      </c>
      <c r="S22" s="27">
        <f>ROUND(25%*P22+12.5%*D22+12.5%*F22+12.5%*H22+12.5%*J22+12.5%*L22+12.5%*N22,2)</f>
        <v>90.88</v>
      </c>
      <c r="T22" s="28">
        <f t="shared" si="10"/>
        <v>1</v>
      </c>
      <c r="U22" s="29">
        <v>14</v>
      </c>
      <c r="V22" s="23">
        <f t="shared" si="11"/>
        <v>64</v>
      </c>
      <c r="W22" s="29">
        <v>169</v>
      </c>
      <c r="X22" s="23">
        <f t="shared" si="12"/>
        <v>58.789625360230545</v>
      </c>
      <c r="Y22" s="30">
        <v>0.40189283703017276</v>
      </c>
      <c r="Z22" s="23">
        <f t="shared" si="13"/>
        <v>97.990535814849139</v>
      </c>
      <c r="AA22" s="31">
        <v>11</v>
      </c>
      <c r="AB22" s="23">
        <f t="shared" si="14"/>
        <v>73.333333333333329</v>
      </c>
      <c r="AC22" s="23">
        <f t="shared" si="15"/>
        <v>73.528369999999995</v>
      </c>
      <c r="AD22" s="22">
        <f t="shared" si="16"/>
        <v>73.53</v>
      </c>
      <c r="AE22" s="32">
        <f t="shared" si="17"/>
        <v>73.53</v>
      </c>
      <c r="AF22" s="28">
        <f t="shared" si="38"/>
        <v>3</v>
      </c>
      <c r="AG22" s="29">
        <v>5</v>
      </c>
      <c r="AH22" s="23">
        <f t="shared" si="18"/>
        <v>66.666666666666657</v>
      </c>
      <c r="AI22" s="33">
        <v>57</v>
      </c>
      <c r="AJ22" s="23">
        <f t="shared" si="19"/>
        <v>83.043478260869563</v>
      </c>
      <c r="AK22" s="34">
        <v>36.108887478375323</v>
      </c>
      <c r="AL22" s="23">
        <f t="shared" si="20"/>
        <v>99.554211265699067</v>
      </c>
      <c r="AM22" s="22">
        <v>7</v>
      </c>
      <c r="AN22" s="23">
        <f t="shared" si="21"/>
        <v>87.5</v>
      </c>
      <c r="AO22" s="35">
        <f t="shared" si="22"/>
        <v>84.191090000000003</v>
      </c>
      <c r="AP22" s="36">
        <f t="shared" si="23"/>
        <v>84.19</v>
      </c>
      <c r="AQ22" s="27">
        <f t="shared" si="24"/>
        <v>84.19</v>
      </c>
      <c r="AR22" s="28">
        <f t="shared" si="39"/>
        <v>11</v>
      </c>
      <c r="AS22" s="33">
        <v>1</v>
      </c>
      <c r="AT22" s="35">
        <f t="shared" si="25"/>
        <v>100</v>
      </c>
      <c r="AU22" s="37">
        <v>3</v>
      </c>
      <c r="AV22" s="35">
        <f t="shared" si="26"/>
        <v>99.043062200956939</v>
      </c>
      <c r="AW22" s="38">
        <v>7.3427410346966075</v>
      </c>
      <c r="AX22" s="35">
        <f t="shared" si="27"/>
        <v>51.048393102022615</v>
      </c>
      <c r="AY22" s="39">
        <v>20</v>
      </c>
      <c r="AZ22" s="35">
        <f t="shared" si="28"/>
        <v>66.666666666666657</v>
      </c>
      <c r="BA22" s="40">
        <f t="shared" si="29"/>
        <v>79.189530000000005</v>
      </c>
      <c r="BB22" s="26">
        <f t="shared" si="30"/>
        <v>79.19</v>
      </c>
      <c r="BC22" s="27">
        <f>ROUND(AVERAGE(AT22,AV22,AX22,AZ22),2)</f>
        <v>79.19</v>
      </c>
      <c r="BD22" s="28">
        <f t="shared" si="40"/>
        <v>17</v>
      </c>
      <c r="BE22" s="22">
        <v>13.5</v>
      </c>
      <c r="BF22" s="23">
        <f t="shared" si="32"/>
        <v>75</v>
      </c>
      <c r="BG22" s="22">
        <v>560</v>
      </c>
      <c r="BH22" s="23">
        <f t="shared" si="33"/>
        <v>63.934426229508205</v>
      </c>
      <c r="BI22" s="22">
        <v>17.2</v>
      </c>
      <c r="BJ22" s="23">
        <f t="shared" si="34"/>
        <v>80.764904386951613</v>
      </c>
      <c r="BK22" s="35">
        <f t="shared" si="35"/>
        <v>73.233109999999996</v>
      </c>
      <c r="BL22" s="26">
        <f t="shared" si="36"/>
        <v>73.23</v>
      </c>
      <c r="BM22" s="32">
        <f t="shared" si="37"/>
        <v>73.23</v>
      </c>
      <c r="BN22" s="28">
        <f t="shared" si="41"/>
        <v>4</v>
      </c>
    </row>
    <row r="23" spans="1:66" ht="14.4" customHeight="1" x14ac:dyDescent="0.2">
      <c r="A23" s="21" t="s">
        <v>33</v>
      </c>
      <c r="B23" s="21" t="s">
        <v>30</v>
      </c>
      <c r="C23" s="22">
        <v>6</v>
      </c>
      <c r="D23" s="23">
        <f t="shared" si="0"/>
        <v>70.588235294117652</v>
      </c>
      <c r="E23" s="22">
        <v>6.5</v>
      </c>
      <c r="F23" s="23">
        <f t="shared" si="1"/>
        <v>93.969849246231149</v>
      </c>
      <c r="G23" s="24">
        <v>2.0519684312390574</v>
      </c>
      <c r="H23" s="23">
        <f t="shared" si="2"/>
        <v>98.97401578438047</v>
      </c>
      <c r="I23" s="22">
        <v>6</v>
      </c>
      <c r="J23" s="23">
        <f t="shared" si="3"/>
        <v>70.588235294117652</v>
      </c>
      <c r="K23" s="22">
        <v>6.5</v>
      </c>
      <c r="L23" s="23">
        <f t="shared" si="4"/>
        <v>93.969849246231149</v>
      </c>
      <c r="M23" s="24">
        <v>2.0519684312390574</v>
      </c>
      <c r="N23" s="23">
        <f t="shared" si="5"/>
        <v>98.97401578438047</v>
      </c>
      <c r="O23" s="25">
        <v>3.0226700251889168E-2</v>
      </c>
      <c r="P23" s="23">
        <f t="shared" si="6"/>
        <v>99.992443324937028</v>
      </c>
      <c r="Q23" s="23">
        <f t="shared" si="7"/>
        <v>90.881140000000002</v>
      </c>
      <c r="R23" s="26">
        <f t="shared" si="8"/>
        <v>90.88</v>
      </c>
      <c r="S23" s="27">
        <f t="shared" ref="S23:S32" si="42">+ROUND(Q23,2)</f>
        <v>90.88</v>
      </c>
      <c r="T23" s="28">
        <f t="shared" si="10"/>
        <v>1</v>
      </c>
      <c r="U23" s="29">
        <v>14</v>
      </c>
      <c r="V23" s="23">
        <f t="shared" si="11"/>
        <v>64</v>
      </c>
      <c r="W23" s="29">
        <v>170</v>
      </c>
      <c r="X23" s="23">
        <f t="shared" si="12"/>
        <v>58.501440922190206</v>
      </c>
      <c r="Y23" s="30">
        <v>0.43339397239707766</v>
      </c>
      <c r="Z23" s="23">
        <f t="shared" si="13"/>
        <v>97.833030138014607</v>
      </c>
      <c r="AA23" s="31">
        <v>11</v>
      </c>
      <c r="AB23" s="23">
        <f t="shared" si="14"/>
        <v>73.333333333333329</v>
      </c>
      <c r="AC23" s="23">
        <f t="shared" si="15"/>
        <v>73.41695</v>
      </c>
      <c r="AD23" s="22">
        <f t="shared" si="16"/>
        <v>73.42</v>
      </c>
      <c r="AE23" s="32">
        <f t="shared" si="17"/>
        <v>73.42</v>
      </c>
      <c r="AF23" s="28">
        <f t="shared" si="38"/>
        <v>4</v>
      </c>
      <c r="AG23" s="29">
        <v>6</v>
      </c>
      <c r="AH23" s="23">
        <f t="shared" si="18"/>
        <v>50</v>
      </c>
      <c r="AI23" s="33">
        <v>68</v>
      </c>
      <c r="AJ23" s="23">
        <f t="shared" si="19"/>
        <v>78.260869565217391</v>
      </c>
      <c r="AK23" s="34">
        <v>36.108887478375323</v>
      </c>
      <c r="AL23" s="23">
        <f t="shared" si="20"/>
        <v>99.554211265699067</v>
      </c>
      <c r="AM23" s="22">
        <v>7</v>
      </c>
      <c r="AN23" s="23">
        <f t="shared" si="21"/>
        <v>87.5</v>
      </c>
      <c r="AO23" s="35">
        <f t="shared" si="22"/>
        <v>78.828770000000006</v>
      </c>
      <c r="AP23" s="36">
        <f t="shared" si="23"/>
        <v>78.83</v>
      </c>
      <c r="AQ23" s="27">
        <f t="shared" si="24"/>
        <v>78.83</v>
      </c>
      <c r="AR23" s="28">
        <f t="shared" si="39"/>
        <v>20</v>
      </c>
      <c r="AS23" s="33">
        <v>1</v>
      </c>
      <c r="AT23" s="35">
        <f t="shared" si="25"/>
        <v>100</v>
      </c>
      <c r="AU23" s="37">
        <v>1</v>
      </c>
      <c r="AV23" s="35">
        <f t="shared" si="26"/>
        <v>100</v>
      </c>
      <c r="AW23" s="38">
        <v>7.3427410346966075</v>
      </c>
      <c r="AX23" s="35">
        <f t="shared" si="27"/>
        <v>51.048393102022615</v>
      </c>
      <c r="AY23" s="39">
        <v>20</v>
      </c>
      <c r="AZ23" s="35">
        <f t="shared" si="28"/>
        <v>66.666666666666657</v>
      </c>
      <c r="BA23" s="40">
        <f t="shared" si="29"/>
        <v>79.428759999999997</v>
      </c>
      <c r="BB23" s="26">
        <f t="shared" si="30"/>
        <v>79.430000000000007</v>
      </c>
      <c r="BC23" s="27">
        <f t="shared" ref="BC23:BC32" si="43">+ROUND(BA23,2)</f>
        <v>79.430000000000007</v>
      </c>
      <c r="BD23" s="28">
        <f t="shared" si="40"/>
        <v>13</v>
      </c>
      <c r="BE23" s="22">
        <v>13.5</v>
      </c>
      <c r="BF23" s="23">
        <f t="shared" si="32"/>
        <v>75</v>
      </c>
      <c r="BG23" s="22">
        <v>595</v>
      </c>
      <c r="BH23" s="23">
        <f t="shared" si="33"/>
        <v>61.065573770491795</v>
      </c>
      <c r="BI23" s="22">
        <v>17.2</v>
      </c>
      <c r="BJ23" s="23">
        <f t="shared" si="34"/>
        <v>80.764904386951613</v>
      </c>
      <c r="BK23" s="35">
        <f t="shared" si="35"/>
        <v>72.276830000000004</v>
      </c>
      <c r="BL23" s="26">
        <f t="shared" si="36"/>
        <v>72.28</v>
      </c>
      <c r="BM23" s="32">
        <f t="shared" si="37"/>
        <v>72.28</v>
      </c>
      <c r="BN23" s="28">
        <f t="shared" si="41"/>
        <v>7</v>
      </c>
    </row>
    <row r="24" spans="1:66" ht="14.4" customHeight="1" x14ac:dyDescent="0.2">
      <c r="A24" s="21" t="s">
        <v>34</v>
      </c>
      <c r="B24" s="21" t="s">
        <v>30</v>
      </c>
      <c r="C24" s="22">
        <v>6</v>
      </c>
      <c r="D24" s="23">
        <f t="shared" si="0"/>
        <v>70.588235294117652</v>
      </c>
      <c r="E24" s="22">
        <v>6.5</v>
      </c>
      <c r="F24" s="23">
        <f t="shared" si="1"/>
        <v>93.969849246231149</v>
      </c>
      <c r="G24" s="24">
        <v>2.0519684312390574</v>
      </c>
      <c r="H24" s="23">
        <f t="shared" si="2"/>
        <v>98.97401578438047</v>
      </c>
      <c r="I24" s="22">
        <v>6</v>
      </c>
      <c r="J24" s="23">
        <f t="shared" si="3"/>
        <v>70.588235294117652</v>
      </c>
      <c r="K24" s="22">
        <v>6.5</v>
      </c>
      <c r="L24" s="23">
        <f t="shared" si="4"/>
        <v>93.969849246231149</v>
      </c>
      <c r="M24" s="24">
        <v>2.0519684312390574</v>
      </c>
      <c r="N24" s="23">
        <f t="shared" si="5"/>
        <v>98.97401578438047</v>
      </c>
      <c r="O24" s="25">
        <v>3.0226700251889168E-2</v>
      </c>
      <c r="P24" s="23">
        <f t="shared" si="6"/>
        <v>99.992443324937028</v>
      </c>
      <c r="Q24" s="23">
        <f t="shared" si="7"/>
        <v>90.881140000000002</v>
      </c>
      <c r="R24" s="26">
        <f t="shared" si="8"/>
        <v>90.88</v>
      </c>
      <c r="S24" s="27">
        <f t="shared" si="42"/>
        <v>90.88</v>
      </c>
      <c r="T24" s="28">
        <f t="shared" si="10"/>
        <v>1</v>
      </c>
      <c r="U24" s="29">
        <v>14</v>
      </c>
      <c r="V24" s="23">
        <f t="shared" si="11"/>
        <v>64</v>
      </c>
      <c r="W24" s="29">
        <v>159</v>
      </c>
      <c r="X24" s="23">
        <f t="shared" si="12"/>
        <v>61.671469740634009</v>
      </c>
      <c r="Y24" s="30">
        <v>1.5394801956774085</v>
      </c>
      <c r="Z24" s="23">
        <f t="shared" si="13"/>
        <v>92.302599021612949</v>
      </c>
      <c r="AA24" s="31">
        <v>11</v>
      </c>
      <c r="AB24" s="23">
        <f t="shared" si="14"/>
        <v>73.333333333333329</v>
      </c>
      <c r="AC24" s="23">
        <f t="shared" si="15"/>
        <v>72.826849999999993</v>
      </c>
      <c r="AD24" s="22">
        <f t="shared" si="16"/>
        <v>72.83</v>
      </c>
      <c r="AE24" s="32">
        <f t="shared" si="17"/>
        <v>72.83</v>
      </c>
      <c r="AF24" s="28">
        <f t="shared" si="38"/>
        <v>6</v>
      </c>
      <c r="AG24" s="29">
        <v>5</v>
      </c>
      <c r="AH24" s="23">
        <f t="shared" si="18"/>
        <v>66.666666666666657</v>
      </c>
      <c r="AI24" s="33">
        <v>50</v>
      </c>
      <c r="AJ24" s="23">
        <f t="shared" si="19"/>
        <v>86.08695652173914</v>
      </c>
      <c r="AK24" s="34">
        <v>34.169891309100592</v>
      </c>
      <c r="AL24" s="23">
        <f t="shared" si="20"/>
        <v>99.5781494900111</v>
      </c>
      <c r="AM24" s="22">
        <v>7</v>
      </c>
      <c r="AN24" s="23">
        <f t="shared" si="21"/>
        <v>87.5</v>
      </c>
      <c r="AO24" s="35">
        <f t="shared" si="22"/>
        <v>84.957939999999994</v>
      </c>
      <c r="AP24" s="36">
        <f t="shared" si="23"/>
        <v>84.96</v>
      </c>
      <c r="AQ24" s="27">
        <f t="shared" si="24"/>
        <v>84.96</v>
      </c>
      <c r="AR24" s="28">
        <f t="shared" si="39"/>
        <v>9</v>
      </c>
      <c r="AS24" s="33">
        <v>1</v>
      </c>
      <c r="AT24" s="35">
        <f t="shared" si="25"/>
        <v>100</v>
      </c>
      <c r="AU24" s="37">
        <v>1</v>
      </c>
      <c r="AV24" s="35">
        <f t="shared" si="26"/>
        <v>100</v>
      </c>
      <c r="AW24" s="38">
        <v>7.3427410346966075</v>
      </c>
      <c r="AX24" s="35">
        <f t="shared" si="27"/>
        <v>51.048393102022615</v>
      </c>
      <c r="AY24" s="39">
        <v>20</v>
      </c>
      <c r="AZ24" s="35">
        <f t="shared" si="28"/>
        <v>66.666666666666657</v>
      </c>
      <c r="BA24" s="40">
        <f t="shared" si="29"/>
        <v>79.428759999999997</v>
      </c>
      <c r="BB24" s="26">
        <f t="shared" si="30"/>
        <v>79.430000000000007</v>
      </c>
      <c r="BC24" s="27">
        <f t="shared" si="43"/>
        <v>79.430000000000007</v>
      </c>
      <c r="BD24" s="28">
        <f t="shared" si="40"/>
        <v>13</v>
      </c>
      <c r="BE24" s="22">
        <v>13.5</v>
      </c>
      <c r="BF24" s="23">
        <f t="shared" si="32"/>
        <v>75</v>
      </c>
      <c r="BG24" s="22">
        <v>575</v>
      </c>
      <c r="BH24" s="23">
        <f t="shared" si="33"/>
        <v>62.704918032786885</v>
      </c>
      <c r="BI24" s="22">
        <v>17.2</v>
      </c>
      <c r="BJ24" s="23">
        <f t="shared" si="34"/>
        <v>80.764904386951613</v>
      </c>
      <c r="BK24" s="35">
        <f t="shared" si="35"/>
        <v>72.823269999999994</v>
      </c>
      <c r="BL24" s="26">
        <f t="shared" si="36"/>
        <v>72.819999999999993</v>
      </c>
      <c r="BM24" s="32">
        <f t="shared" si="37"/>
        <v>72.819999999999993</v>
      </c>
      <c r="BN24" s="28">
        <f t="shared" si="41"/>
        <v>5</v>
      </c>
    </row>
    <row r="25" spans="1:66" ht="14.4" customHeight="1" x14ac:dyDescent="0.2">
      <c r="A25" s="21" t="s">
        <v>35</v>
      </c>
      <c r="B25" s="21" t="s">
        <v>30</v>
      </c>
      <c r="C25" s="22">
        <v>6</v>
      </c>
      <c r="D25" s="23">
        <f t="shared" si="0"/>
        <v>70.588235294117652</v>
      </c>
      <c r="E25" s="22">
        <v>6.5</v>
      </c>
      <c r="F25" s="23">
        <f t="shared" si="1"/>
        <v>93.969849246231149</v>
      </c>
      <c r="G25" s="24">
        <v>2.0519684312390574</v>
      </c>
      <c r="H25" s="23">
        <f t="shared" si="2"/>
        <v>98.97401578438047</v>
      </c>
      <c r="I25" s="22">
        <v>6</v>
      </c>
      <c r="J25" s="23">
        <f t="shared" si="3"/>
        <v>70.588235294117652</v>
      </c>
      <c r="K25" s="22">
        <v>6.5</v>
      </c>
      <c r="L25" s="23">
        <f t="shared" si="4"/>
        <v>93.969849246231149</v>
      </c>
      <c r="M25" s="24">
        <v>2.0519684312390574</v>
      </c>
      <c r="N25" s="23">
        <f t="shared" si="5"/>
        <v>98.97401578438047</v>
      </c>
      <c r="O25" s="25">
        <v>3.0226700251889168E-2</v>
      </c>
      <c r="P25" s="23">
        <f t="shared" si="6"/>
        <v>99.992443324937028</v>
      </c>
      <c r="Q25" s="23">
        <f t="shared" si="7"/>
        <v>90.881140000000002</v>
      </c>
      <c r="R25" s="26">
        <f t="shared" si="8"/>
        <v>90.88</v>
      </c>
      <c r="S25" s="27">
        <f t="shared" si="42"/>
        <v>90.88</v>
      </c>
      <c r="T25" s="28">
        <f t="shared" si="10"/>
        <v>1</v>
      </c>
      <c r="U25" s="29">
        <v>14</v>
      </c>
      <c r="V25" s="23">
        <f t="shared" si="11"/>
        <v>64</v>
      </c>
      <c r="W25" s="29">
        <v>160</v>
      </c>
      <c r="X25" s="23">
        <f t="shared" si="12"/>
        <v>61.383285302593663</v>
      </c>
      <c r="Y25" s="30">
        <v>1.2634026630261967</v>
      </c>
      <c r="Z25" s="23">
        <f t="shared" si="13"/>
        <v>93.682986684869007</v>
      </c>
      <c r="AA25" s="31">
        <v>11</v>
      </c>
      <c r="AB25" s="23">
        <f t="shared" si="14"/>
        <v>73.333333333333329</v>
      </c>
      <c r="AC25" s="23">
        <f t="shared" si="15"/>
        <v>73.099900000000005</v>
      </c>
      <c r="AD25" s="22">
        <f t="shared" si="16"/>
        <v>73.099999999999994</v>
      </c>
      <c r="AE25" s="32">
        <f t="shared" si="17"/>
        <v>73.099999999999994</v>
      </c>
      <c r="AF25" s="28">
        <f t="shared" si="38"/>
        <v>5</v>
      </c>
      <c r="AG25" s="29">
        <v>5</v>
      </c>
      <c r="AH25" s="23">
        <f t="shared" si="18"/>
        <v>66.666666666666657</v>
      </c>
      <c r="AI25" s="33">
        <v>65</v>
      </c>
      <c r="AJ25" s="23">
        <f t="shared" si="19"/>
        <v>79.565217391304344</v>
      </c>
      <c r="AK25" s="34">
        <v>36.108887478375323</v>
      </c>
      <c r="AL25" s="23">
        <f t="shared" si="20"/>
        <v>99.554211265699067</v>
      </c>
      <c r="AM25" s="22">
        <v>8</v>
      </c>
      <c r="AN25" s="23">
        <f t="shared" si="21"/>
        <v>100</v>
      </c>
      <c r="AO25" s="35">
        <f t="shared" si="22"/>
        <v>86.446520000000007</v>
      </c>
      <c r="AP25" s="36">
        <f t="shared" si="23"/>
        <v>86.45</v>
      </c>
      <c r="AQ25" s="27">
        <f t="shared" si="24"/>
        <v>86.45</v>
      </c>
      <c r="AR25" s="28">
        <f t="shared" si="39"/>
        <v>5</v>
      </c>
      <c r="AS25" s="33">
        <v>1</v>
      </c>
      <c r="AT25" s="35">
        <f t="shared" si="25"/>
        <v>100</v>
      </c>
      <c r="AU25" s="37">
        <v>10</v>
      </c>
      <c r="AV25" s="35">
        <f t="shared" si="26"/>
        <v>95.693779904306226</v>
      </c>
      <c r="AW25" s="38">
        <v>7.3427410346966075</v>
      </c>
      <c r="AX25" s="35">
        <f t="shared" si="27"/>
        <v>51.048393102022615</v>
      </c>
      <c r="AY25" s="39">
        <v>20</v>
      </c>
      <c r="AZ25" s="35">
        <f t="shared" si="28"/>
        <v>66.666666666666657</v>
      </c>
      <c r="BA25" s="40">
        <f t="shared" si="29"/>
        <v>78.352209999999999</v>
      </c>
      <c r="BB25" s="26">
        <f t="shared" si="30"/>
        <v>78.349999999999994</v>
      </c>
      <c r="BC25" s="27">
        <f t="shared" si="43"/>
        <v>78.349999999999994</v>
      </c>
      <c r="BD25" s="28">
        <f t="shared" si="40"/>
        <v>20</v>
      </c>
      <c r="BE25" s="22">
        <v>13.5</v>
      </c>
      <c r="BF25" s="23">
        <f t="shared" si="32"/>
        <v>75</v>
      </c>
      <c r="BG25" s="22">
        <v>755</v>
      </c>
      <c r="BH25" s="23">
        <f t="shared" si="33"/>
        <v>47.950819672131146</v>
      </c>
      <c r="BI25" s="22">
        <v>17.2</v>
      </c>
      <c r="BJ25" s="23">
        <f t="shared" si="34"/>
        <v>80.764904386951613</v>
      </c>
      <c r="BK25" s="35">
        <f t="shared" si="35"/>
        <v>67.905240000000006</v>
      </c>
      <c r="BL25" s="26">
        <f t="shared" si="36"/>
        <v>67.91</v>
      </c>
      <c r="BM25" s="32">
        <f t="shared" si="37"/>
        <v>67.91</v>
      </c>
      <c r="BN25" s="28">
        <f t="shared" si="41"/>
        <v>13</v>
      </c>
    </row>
    <row r="26" spans="1:66" ht="14.4" customHeight="1" x14ac:dyDescent="0.2">
      <c r="A26" s="21" t="s">
        <v>36</v>
      </c>
      <c r="B26" s="21" t="s">
        <v>30</v>
      </c>
      <c r="C26" s="22">
        <v>6</v>
      </c>
      <c r="D26" s="23">
        <f t="shared" si="0"/>
        <v>70.588235294117652</v>
      </c>
      <c r="E26" s="22">
        <v>6.5</v>
      </c>
      <c r="F26" s="23">
        <f t="shared" si="1"/>
        <v>93.969849246231149</v>
      </c>
      <c r="G26" s="24">
        <v>2.0519684312390574</v>
      </c>
      <c r="H26" s="23">
        <f t="shared" si="2"/>
        <v>98.97401578438047</v>
      </c>
      <c r="I26" s="22">
        <v>6</v>
      </c>
      <c r="J26" s="23">
        <f t="shared" si="3"/>
        <v>70.588235294117652</v>
      </c>
      <c r="K26" s="22">
        <v>6.5</v>
      </c>
      <c r="L26" s="23">
        <f t="shared" si="4"/>
        <v>93.969849246231149</v>
      </c>
      <c r="M26" s="24">
        <v>2.0519684312390574</v>
      </c>
      <c r="N26" s="23">
        <f t="shared" si="5"/>
        <v>98.97401578438047</v>
      </c>
      <c r="O26" s="25">
        <v>3.0226700251889168E-2</v>
      </c>
      <c r="P26" s="23">
        <f t="shared" si="6"/>
        <v>99.992443324937028</v>
      </c>
      <c r="Q26" s="23">
        <f t="shared" si="7"/>
        <v>90.881140000000002</v>
      </c>
      <c r="R26" s="26">
        <f t="shared" si="8"/>
        <v>90.88</v>
      </c>
      <c r="S26" s="27">
        <f t="shared" si="42"/>
        <v>90.88</v>
      </c>
      <c r="T26" s="28">
        <f t="shared" si="10"/>
        <v>1</v>
      </c>
      <c r="U26" s="29">
        <v>14</v>
      </c>
      <c r="V26" s="23">
        <f t="shared" si="11"/>
        <v>64</v>
      </c>
      <c r="W26" s="29">
        <v>169</v>
      </c>
      <c r="X26" s="23">
        <f t="shared" si="12"/>
        <v>58.789625360230545</v>
      </c>
      <c r="Y26" s="30">
        <v>0.35497343886742999</v>
      </c>
      <c r="Z26" s="23">
        <f t="shared" si="13"/>
        <v>98.225132805662852</v>
      </c>
      <c r="AA26" s="31">
        <v>11</v>
      </c>
      <c r="AB26" s="23">
        <f t="shared" si="14"/>
        <v>73.333333333333329</v>
      </c>
      <c r="AC26" s="23">
        <f t="shared" si="15"/>
        <v>73.587019999999995</v>
      </c>
      <c r="AD26" s="22">
        <f t="shared" si="16"/>
        <v>73.59</v>
      </c>
      <c r="AE26" s="32">
        <f t="shared" si="17"/>
        <v>73.59</v>
      </c>
      <c r="AF26" s="28">
        <f t="shared" si="38"/>
        <v>2</v>
      </c>
      <c r="AG26" s="29">
        <v>4</v>
      </c>
      <c r="AH26" s="23">
        <f t="shared" si="18"/>
        <v>83.333333333333343</v>
      </c>
      <c r="AI26" s="33">
        <v>58</v>
      </c>
      <c r="AJ26" s="23">
        <f t="shared" si="19"/>
        <v>82.608695652173907</v>
      </c>
      <c r="AK26" s="52">
        <v>38.597925185468299</v>
      </c>
      <c r="AL26" s="23">
        <f t="shared" si="20"/>
        <v>99.523482405117676</v>
      </c>
      <c r="AM26" s="22">
        <v>6</v>
      </c>
      <c r="AN26" s="23">
        <f t="shared" si="21"/>
        <v>75</v>
      </c>
      <c r="AO26" s="35">
        <f t="shared" si="22"/>
        <v>85.116380000000007</v>
      </c>
      <c r="AP26" s="36">
        <f t="shared" si="23"/>
        <v>85.12</v>
      </c>
      <c r="AQ26" s="27">
        <f t="shared" si="24"/>
        <v>85.12</v>
      </c>
      <c r="AR26" s="28">
        <f t="shared" si="39"/>
        <v>8</v>
      </c>
      <c r="AS26" s="33">
        <v>1</v>
      </c>
      <c r="AT26" s="35">
        <f t="shared" si="25"/>
        <v>100</v>
      </c>
      <c r="AU26" s="37">
        <v>1</v>
      </c>
      <c r="AV26" s="35">
        <f t="shared" si="26"/>
        <v>100</v>
      </c>
      <c r="AW26" s="38">
        <v>7.3427410346966075</v>
      </c>
      <c r="AX26" s="35">
        <f t="shared" si="27"/>
        <v>51.048393102022615</v>
      </c>
      <c r="AY26" s="39">
        <v>20</v>
      </c>
      <c r="AZ26" s="35">
        <f t="shared" si="28"/>
        <v>66.666666666666657</v>
      </c>
      <c r="BA26" s="40">
        <f t="shared" si="29"/>
        <v>79.428759999999997</v>
      </c>
      <c r="BB26" s="26">
        <f t="shared" si="30"/>
        <v>79.430000000000007</v>
      </c>
      <c r="BC26" s="27">
        <f t="shared" si="43"/>
        <v>79.430000000000007</v>
      </c>
      <c r="BD26" s="28">
        <f t="shared" si="40"/>
        <v>13</v>
      </c>
      <c r="BE26" s="22">
        <v>13.5</v>
      </c>
      <c r="BF26" s="23">
        <f t="shared" si="32"/>
        <v>75</v>
      </c>
      <c r="BG26" s="22">
        <v>575</v>
      </c>
      <c r="BH26" s="23">
        <f t="shared" si="33"/>
        <v>62.704918032786885</v>
      </c>
      <c r="BI26" s="22">
        <v>17.2</v>
      </c>
      <c r="BJ26" s="23">
        <f t="shared" si="34"/>
        <v>80.764904386951613</v>
      </c>
      <c r="BK26" s="35">
        <f t="shared" si="35"/>
        <v>72.823269999999994</v>
      </c>
      <c r="BL26" s="26">
        <f t="shared" si="36"/>
        <v>72.819999999999993</v>
      </c>
      <c r="BM26" s="32">
        <f t="shared" si="37"/>
        <v>72.819999999999993</v>
      </c>
      <c r="BN26" s="28">
        <f t="shared" si="41"/>
        <v>5</v>
      </c>
    </row>
    <row r="27" spans="1:66" ht="14.4" customHeight="1" x14ac:dyDescent="0.2">
      <c r="A27" s="21" t="s">
        <v>37</v>
      </c>
      <c r="B27" s="21" t="s">
        <v>30</v>
      </c>
      <c r="C27" s="22">
        <v>6</v>
      </c>
      <c r="D27" s="23">
        <f t="shared" si="0"/>
        <v>70.588235294117652</v>
      </c>
      <c r="E27" s="22">
        <v>6.5</v>
      </c>
      <c r="F27" s="23">
        <f t="shared" si="1"/>
        <v>93.969849246231149</v>
      </c>
      <c r="G27" s="24">
        <v>2.0519684312390574</v>
      </c>
      <c r="H27" s="23">
        <f t="shared" si="2"/>
        <v>98.97401578438047</v>
      </c>
      <c r="I27" s="22">
        <v>6</v>
      </c>
      <c r="J27" s="23">
        <f t="shared" si="3"/>
        <v>70.588235294117652</v>
      </c>
      <c r="K27" s="22">
        <v>6.5</v>
      </c>
      <c r="L27" s="23">
        <f t="shared" si="4"/>
        <v>93.969849246231149</v>
      </c>
      <c r="M27" s="24">
        <v>2.0519684312390574</v>
      </c>
      <c r="N27" s="23">
        <f t="shared" si="5"/>
        <v>98.97401578438047</v>
      </c>
      <c r="O27" s="25">
        <v>3.0226700251889168E-2</v>
      </c>
      <c r="P27" s="23">
        <f t="shared" si="6"/>
        <v>99.992443324937028</v>
      </c>
      <c r="Q27" s="23">
        <f t="shared" si="7"/>
        <v>90.881140000000002</v>
      </c>
      <c r="R27" s="26">
        <f t="shared" si="8"/>
        <v>90.88</v>
      </c>
      <c r="S27" s="27">
        <f t="shared" si="42"/>
        <v>90.88</v>
      </c>
      <c r="T27" s="28">
        <f t="shared" si="10"/>
        <v>1</v>
      </c>
      <c r="U27" s="29">
        <v>14</v>
      </c>
      <c r="V27" s="23">
        <f t="shared" si="11"/>
        <v>64</v>
      </c>
      <c r="W27" s="29">
        <v>159</v>
      </c>
      <c r="X27" s="23">
        <f t="shared" si="12"/>
        <v>61.671469740634009</v>
      </c>
      <c r="Y27" s="30">
        <v>0.56512863570893246</v>
      </c>
      <c r="Z27" s="23">
        <f t="shared" si="13"/>
        <v>97.174356821455333</v>
      </c>
      <c r="AA27" s="31">
        <v>11</v>
      </c>
      <c r="AB27" s="23">
        <f t="shared" si="14"/>
        <v>73.333333333333329</v>
      </c>
      <c r="AC27" s="23">
        <f t="shared" si="15"/>
        <v>74.044790000000006</v>
      </c>
      <c r="AD27" s="22">
        <f t="shared" si="16"/>
        <v>74.040000000000006</v>
      </c>
      <c r="AE27" s="32">
        <f t="shared" si="17"/>
        <v>74.040000000000006</v>
      </c>
      <c r="AF27" s="28">
        <f t="shared" si="38"/>
        <v>1</v>
      </c>
      <c r="AG27" s="29">
        <v>6</v>
      </c>
      <c r="AH27" s="23">
        <f t="shared" si="18"/>
        <v>50</v>
      </c>
      <c r="AI27" s="33">
        <v>61</v>
      </c>
      <c r="AJ27" s="23">
        <f t="shared" si="19"/>
        <v>81.304347826086953</v>
      </c>
      <c r="AK27" s="34">
        <v>36.175006461159697</v>
      </c>
      <c r="AL27" s="23">
        <f t="shared" si="20"/>
        <v>99.553394981960992</v>
      </c>
      <c r="AM27" s="22">
        <v>8</v>
      </c>
      <c r="AN27" s="23">
        <f t="shared" si="21"/>
        <v>100</v>
      </c>
      <c r="AO27" s="35">
        <f t="shared" si="22"/>
        <v>82.714439999999996</v>
      </c>
      <c r="AP27" s="36">
        <f t="shared" si="23"/>
        <v>82.71</v>
      </c>
      <c r="AQ27" s="27">
        <f t="shared" si="24"/>
        <v>82.71</v>
      </c>
      <c r="AR27" s="28">
        <f t="shared" si="39"/>
        <v>14</v>
      </c>
      <c r="AS27" s="33">
        <v>1</v>
      </c>
      <c r="AT27" s="35">
        <f t="shared" si="25"/>
        <v>100</v>
      </c>
      <c r="AU27" s="37">
        <v>8</v>
      </c>
      <c r="AV27" s="35">
        <f t="shared" si="26"/>
        <v>96.650717703349287</v>
      </c>
      <c r="AW27" s="38">
        <v>7.3427410346966075</v>
      </c>
      <c r="AX27" s="35">
        <f t="shared" si="27"/>
        <v>51.048393102022615</v>
      </c>
      <c r="AY27" s="39">
        <v>20</v>
      </c>
      <c r="AZ27" s="35">
        <f t="shared" si="28"/>
        <v>66.666666666666657</v>
      </c>
      <c r="BA27" s="40">
        <f t="shared" si="29"/>
        <v>78.591440000000006</v>
      </c>
      <c r="BB27" s="26">
        <f t="shared" si="30"/>
        <v>78.59</v>
      </c>
      <c r="BC27" s="27">
        <f t="shared" si="43"/>
        <v>78.59</v>
      </c>
      <c r="BD27" s="28">
        <f t="shared" si="40"/>
        <v>19</v>
      </c>
      <c r="BE27" s="22">
        <v>13.5</v>
      </c>
      <c r="BF27" s="23">
        <f t="shared" si="32"/>
        <v>75</v>
      </c>
      <c r="BG27" s="22">
        <v>630</v>
      </c>
      <c r="BH27" s="23">
        <f t="shared" si="33"/>
        <v>58.196721311475407</v>
      </c>
      <c r="BI27" s="22">
        <v>17.2</v>
      </c>
      <c r="BJ27" s="23">
        <f t="shared" si="34"/>
        <v>80.764904386951613</v>
      </c>
      <c r="BK27" s="35">
        <f t="shared" si="35"/>
        <v>71.320539999999994</v>
      </c>
      <c r="BL27" s="26">
        <f t="shared" si="36"/>
        <v>71.319999999999993</v>
      </c>
      <c r="BM27" s="32">
        <f t="shared" si="37"/>
        <v>71.319999999999993</v>
      </c>
      <c r="BN27" s="28">
        <f t="shared" si="41"/>
        <v>8</v>
      </c>
    </row>
    <row r="28" spans="1:66" ht="14.4" customHeight="1" x14ac:dyDescent="0.2">
      <c r="A28" s="21" t="s">
        <v>38</v>
      </c>
      <c r="B28" s="21" t="s">
        <v>39</v>
      </c>
      <c r="C28" s="22">
        <v>8</v>
      </c>
      <c r="D28" s="23">
        <f t="shared" si="0"/>
        <v>58.82352941176471</v>
      </c>
      <c r="E28" s="22">
        <v>26.5</v>
      </c>
      <c r="F28" s="23">
        <f t="shared" si="1"/>
        <v>73.869346733668337</v>
      </c>
      <c r="G28" s="24">
        <v>1.0813650056023287</v>
      </c>
      <c r="H28" s="23">
        <f t="shared" si="2"/>
        <v>99.459317497198839</v>
      </c>
      <c r="I28" s="22">
        <v>8</v>
      </c>
      <c r="J28" s="23">
        <f t="shared" si="3"/>
        <v>58.82352941176471</v>
      </c>
      <c r="K28" s="22">
        <v>26.5</v>
      </c>
      <c r="L28" s="23">
        <f t="shared" si="4"/>
        <v>73.869346733668337</v>
      </c>
      <c r="M28" s="24">
        <v>1.0813650056023287</v>
      </c>
      <c r="N28" s="23">
        <f t="shared" si="5"/>
        <v>99.459317497198839</v>
      </c>
      <c r="O28" s="25">
        <v>17.162403331350387</v>
      </c>
      <c r="P28" s="23">
        <f t="shared" si="6"/>
        <v>95.709399167162402</v>
      </c>
      <c r="Q28" s="23">
        <f t="shared" si="7"/>
        <v>81.965400000000002</v>
      </c>
      <c r="R28" s="26">
        <f t="shared" si="8"/>
        <v>81.97</v>
      </c>
      <c r="S28" s="27">
        <f t="shared" si="42"/>
        <v>81.97</v>
      </c>
      <c r="T28" s="28">
        <f t="shared" si="10"/>
        <v>25</v>
      </c>
      <c r="U28" s="29">
        <v>14</v>
      </c>
      <c r="V28" s="23">
        <f t="shared" si="11"/>
        <v>64</v>
      </c>
      <c r="W28" s="29">
        <v>300</v>
      </c>
      <c r="X28" s="23">
        <f t="shared" si="12"/>
        <v>21.037463976945244</v>
      </c>
      <c r="Y28" s="30">
        <v>0.20817134584039751</v>
      </c>
      <c r="Z28" s="23">
        <f t="shared" si="13"/>
        <v>98.959143270798009</v>
      </c>
      <c r="AA28" s="31">
        <v>8</v>
      </c>
      <c r="AB28" s="23">
        <f t="shared" si="14"/>
        <v>53.333333333333336</v>
      </c>
      <c r="AC28" s="23">
        <f t="shared" si="15"/>
        <v>59.33249</v>
      </c>
      <c r="AD28" s="22">
        <f t="shared" si="16"/>
        <v>59.33</v>
      </c>
      <c r="AE28" s="32">
        <f t="shared" si="17"/>
        <v>59.33</v>
      </c>
      <c r="AF28" s="28">
        <f t="shared" si="38"/>
        <v>15</v>
      </c>
      <c r="AG28" s="29">
        <v>5</v>
      </c>
      <c r="AH28" s="23">
        <f t="shared" si="18"/>
        <v>66.666666666666657</v>
      </c>
      <c r="AI28" s="33">
        <v>89</v>
      </c>
      <c r="AJ28" s="23">
        <f t="shared" si="19"/>
        <v>69.130434782608702</v>
      </c>
      <c r="AK28" s="34">
        <v>244.4653883331913</v>
      </c>
      <c r="AL28" s="23">
        <f t="shared" si="20"/>
        <v>96.981908786009981</v>
      </c>
      <c r="AM28" s="22">
        <v>8</v>
      </c>
      <c r="AN28" s="23">
        <f t="shared" si="21"/>
        <v>100</v>
      </c>
      <c r="AO28" s="35">
        <f t="shared" si="22"/>
        <v>83.194749999999999</v>
      </c>
      <c r="AP28" s="36">
        <f t="shared" si="23"/>
        <v>83.19</v>
      </c>
      <c r="AQ28" s="27">
        <f t="shared" si="24"/>
        <v>83.19</v>
      </c>
      <c r="AR28" s="28">
        <f t="shared" si="39"/>
        <v>12</v>
      </c>
      <c r="AS28" s="33">
        <v>3</v>
      </c>
      <c r="AT28" s="35">
        <f t="shared" si="25"/>
        <v>83.333333333333343</v>
      </c>
      <c r="AU28" s="37">
        <v>16.5</v>
      </c>
      <c r="AV28" s="35">
        <f t="shared" si="26"/>
        <v>92.58373205741627</v>
      </c>
      <c r="AW28" s="38">
        <v>3.735000400302646E-2</v>
      </c>
      <c r="AX28" s="35">
        <f t="shared" si="27"/>
        <v>99.750999973313142</v>
      </c>
      <c r="AY28" s="39">
        <v>25.5</v>
      </c>
      <c r="AZ28" s="35">
        <f t="shared" si="28"/>
        <v>85</v>
      </c>
      <c r="BA28" s="40">
        <f t="shared" si="29"/>
        <v>90.167019999999994</v>
      </c>
      <c r="BB28" s="26">
        <f t="shared" si="30"/>
        <v>90.17</v>
      </c>
      <c r="BC28" s="27">
        <f t="shared" si="43"/>
        <v>90.17</v>
      </c>
      <c r="BD28" s="28">
        <f t="shared" si="40"/>
        <v>4</v>
      </c>
      <c r="BE28" s="22">
        <v>13.5</v>
      </c>
      <c r="BF28" s="23">
        <f t="shared" si="32"/>
        <v>75</v>
      </c>
      <c r="BG28" s="22">
        <v>775</v>
      </c>
      <c r="BH28" s="23">
        <f t="shared" si="33"/>
        <v>46.311475409836063</v>
      </c>
      <c r="BI28" s="22">
        <v>20.5</v>
      </c>
      <c r="BJ28" s="23">
        <f t="shared" si="34"/>
        <v>77.052868391451071</v>
      </c>
      <c r="BK28" s="35">
        <f t="shared" si="35"/>
        <v>66.121449999999996</v>
      </c>
      <c r="BL28" s="26">
        <f t="shared" si="36"/>
        <v>66.12</v>
      </c>
      <c r="BM28" s="32">
        <f t="shared" si="37"/>
        <v>66.12</v>
      </c>
      <c r="BN28" s="28">
        <f t="shared" si="41"/>
        <v>16</v>
      </c>
    </row>
    <row r="29" spans="1:66" ht="14.4" customHeight="1" x14ac:dyDescent="0.2">
      <c r="A29" s="21" t="s">
        <v>40</v>
      </c>
      <c r="B29" s="21" t="s">
        <v>39</v>
      </c>
      <c r="C29" s="22">
        <v>8</v>
      </c>
      <c r="D29" s="23">
        <f t="shared" si="0"/>
        <v>58.82352941176471</v>
      </c>
      <c r="E29" s="22">
        <v>19.5</v>
      </c>
      <c r="F29" s="23">
        <f t="shared" si="1"/>
        <v>80.904522613065325</v>
      </c>
      <c r="G29" s="24">
        <v>1.0813650056023287</v>
      </c>
      <c r="H29" s="23">
        <f t="shared" si="2"/>
        <v>99.459317497198839</v>
      </c>
      <c r="I29" s="22">
        <v>8</v>
      </c>
      <c r="J29" s="23">
        <f t="shared" si="3"/>
        <v>58.82352941176471</v>
      </c>
      <c r="K29" s="22">
        <v>19.5</v>
      </c>
      <c r="L29" s="23">
        <f t="shared" si="4"/>
        <v>80.904522613065325</v>
      </c>
      <c r="M29" s="24">
        <v>1.0813650056023287</v>
      </c>
      <c r="N29" s="23">
        <f t="shared" si="5"/>
        <v>99.459317497198839</v>
      </c>
      <c r="O29" s="25">
        <v>17.162403331350387</v>
      </c>
      <c r="P29" s="23">
        <f t="shared" si="6"/>
        <v>95.709399167162402</v>
      </c>
      <c r="Q29" s="23">
        <f t="shared" si="7"/>
        <v>83.724189999999993</v>
      </c>
      <c r="R29" s="26">
        <f t="shared" si="8"/>
        <v>83.72</v>
      </c>
      <c r="S29" s="27">
        <f t="shared" si="42"/>
        <v>83.72</v>
      </c>
      <c r="T29" s="28">
        <f t="shared" si="10"/>
        <v>22</v>
      </c>
      <c r="U29" s="29">
        <v>14</v>
      </c>
      <c r="V29" s="23">
        <f t="shared" si="11"/>
        <v>64</v>
      </c>
      <c r="W29" s="29">
        <v>280</v>
      </c>
      <c r="X29" s="23">
        <f t="shared" si="12"/>
        <v>26.801152737752158</v>
      </c>
      <c r="Y29" s="30">
        <v>0.23165241453347668</v>
      </c>
      <c r="Z29" s="23">
        <f t="shared" si="13"/>
        <v>98.841737927332602</v>
      </c>
      <c r="AA29" s="31">
        <v>8</v>
      </c>
      <c r="AB29" s="23">
        <f t="shared" si="14"/>
        <v>53.333333333333336</v>
      </c>
      <c r="AC29" s="23">
        <f t="shared" si="15"/>
        <v>60.744059999999998</v>
      </c>
      <c r="AD29" s="22">
        <f t="shared" si="16"/>
        <v>60.74</v>
      </c>
      <c r="AE29" s="32">
        <f t="shared" si="17"/>
        <v>60.74</v>
      </c>
      <c r="AF29" s="28">
        <f t="shared" si="38"/>
        <v>14</v>
      </c>
      <c r="AG29" s="29">
        <v>5</v>
      </c>
      <c r="AH29" s="23">
        <f t="shared" si="18"/>
        <v>66.666666666666657</v>
      </c>
      <c r="AI29" s="33">
        <v>75</v>
      </c>
      <c r="AJ29" s="23">
        <f t="shared" si="19"/>
        <v>75.217391304347828</v>
      </c>
      <c r="AK29" s="34">
        <v>57.208808888767969</v>
      </c>
      <c r="AL29" s="23">
        <f t="shared" si="20"/>
        <v>99.293718408780649</v>
      </c>
      <c r="AM29" s="22">
        <v>8</v>
      </c>
      <c r="AN29" s="23">
        <f t="shared" si="21"/>
        <v>100</v>
      </c>
      <c r="AO29" s="35">
        <f t="shared" si="22"/>
        <v>85.294439999999994</v>
      </c>
      <c r="AP29" s="36">
        <f t="shared" si="23"/>
        <v>85.29</v>
      </c>
      <c r="AQ29" s="27">
        <f t="shared" si="24"/>
        <v>85.29</v>
      </c>
      <c r="AR29" s="28">
        <f t="shared" si="39"/>
        <v>7</v>
      </c>
      <c r="AS29" s="33">
        <v>3</v>
      </c>
      <c r="AT29" s="35">
        <f t="shared" si="25"/>
        <v>83.333333333333343</v>
      </c>
      <c r="AU29" s="37">
        <v>7.5</v>
      </c>
      <c r="AV29" s="35">
        <f t="shared" si="26"/>
        <v>96.889952153110045</v>
      </c>
      <c r="AW29" s="38">
        <v>3.735000400302646E-2</v>
      </c>
      <c r="AX29" s="35">
        <f t="shared" si="27"/>
        <v>99.750999973313142</v>
      </c>
      <c r="AY29" s="39">
        <v>25.5</v>
      </c>
      <c r="AZ29" s="35">
        <f t="shared" si="28"/>
        <v>85</v>
      </c>
      <c r="BA29" s="40">
        <f t="shared" si="29"/>
        <v>91.243570000000005</v>
      </c>
      <c r="BB29" s="26">
        <f t="shared" si="30"/>
        <v>91.24</v>
      </c>
      <c r="BC29" s="27">
        <f t="shared" si="43"/>
        <v>91.24</v>
      </c>
      <c r="BD29" s="28">
        <f t="shared" si="40"/>
        <v>2</v>
      </c>
      <c r="BE29" s="22">
        <v>13.5</v>
      </c>
      <c r="BF29" s="23">
        <f t="shared" si="32"/>
        <v>75</v>
      </c>
      <c r="BG29" s="22">
        <v>635</v>
      </c>
      <c r="BH29" s="23">
        <f t="shared" si="33"/>
        <v>57.786885245901644</v>
      </c>
      <c r="BI29" s="22">
        <v>20.5</v>
      </c>
      <c r="BJ29" s="23">
        <f t="shared" si="34"/>
        <v>77.052868391451071</v>
      </c>
      <c r="BK29" s="35">
        <f t="shared" si="35"/>
        <v>69.946579999999997</v>
      </c>
      <c r="BL29" s="26">
        <f t="shared" si="36"/>
        <v>69.95</v>
      </c>
      <c r="BM29" s="32">
        <f t="shared" si="37"/>
        <v>69.95</v>
      </c>
      <c r="BN29" s="28">
        <f t="shared" si="41"/>
        <v>10</v>
      </c>
    </row>
    <row r="30" spans="1:66" ht="14.4" customHeight="1" x14ac:dyDescent="0.2">
      <c r="A30" s="41" t="s">
        <v>41</v>
      </c>
      <c r="B30" s="41" t="s">
        <v>39</v>
      </c>
      <c r="C30" s="42">
        <v>8</v>
      </c>
      <c r="D30" s="23">
        <f t="shared" si="0"/>
        <v>58.82352941176471</v>
      </c>
      <c r="E30" s="42">
        <v>15.5</v>
      </c>
      <c r="F30" s="23">
        <f t="shared" si="1"/>
        <v>84.924623115577887</v>
      </c>
      <c r="G30" s="24">
        <v>1.0813650056023287</v>
      </c>
      <c r="H30" s="23">
        <f t="shared" si="2"/>
        <v>99.459317497198839</v>
      </c>
      <c r="I30" s="42">
        <v>8</v>
      </c>
      <c r="J30" s="23">
        <f t="shared" si="3"/>
        <v>58.82352941176471</v>
      </c>
      <c r="K30" s="42">
        <v>15.5</v>
      </c>
      <c r="L30" s="23">
        <f t="shared" si="4"/>
        <v>84.924623115577887</v>
      </c>
      <c r="M30" s="24">
        <v>1.0813650056023287</v>
      </c>
      <c r="N30" s="23">
        <f t="shared" si="5"/>
        <v>99.459317497198839</v>
      </c>
      <c r="O30" s="43">
        <v>17.162403331350387</v>
      </c>
      <c r="P30" s="23">
        <f t="shared" si="6"/>
        <v>95.709399167162402</v>
      </c>
      <c r="Q30" s="23">
        <f t="shared" si="7"/>
        <v>84.729219999999998</v>
      </c>
      <c r="R30" s="26">
        <f t="shared" si="8"/>
        <v>84.73</v>
      </c>
      <c r="S30" s="27">
        <f t="shared" si="42"/>
        <v>84.73</v>
      </c>
      <c r="T30" s="28">
        <f t="shared" si="10"/>
        <v>16</v>
      </c>
      <c r="U30" s="44">
        <v>14</v>
      </c>
      <c r="V30" s="23">
        <f t="shared" si="11"/>
        <v>64</v>
      </c>
      <c r="W30" s="42">
        <v>250</v>
      </c>
      <c r="X30" s="23">
        <f t="shared" si="12"/>
        <v>35.446685878962533</v>
      </c>
      <c r="Y30" s="30">
        <v>0.23165241453347668</v>
      </c>
      <c r="Z30" s="23">
        <f t="shared" si="13"/>
        <v>98.841737927332602</v>
      </c>
      <c r="AA30" s="45">
        <v>8</v>
      </c>
      <c r="AB30" s="23">
        <f t="shared" si="14"/>
        <v>53.333333333333336</v>
      </c>
      <c r="AC30" s="23">
        <f t="shared" si="15"/>
        <v>62.905439999999999</v>
      </c>
      <c r="AD30" s="22">
        <f t="shared" si="16"/>
        <v>62.91</v>
      </c>
      <c r="AE30" s="32">
        <f t="shared" si="17"/>
        <v>62.91</v>
      </c>
      <c r="AF30" s="28">
        <f t="shared" si="38"/>
        <v>10</v>
      </c>
      <c r="AG30" s="42">
        <v>5</v>
      </c>
      <c r="AH30" s="23">
        <f t="shared" si="18"/>
        <v>66.666666666666657</v>
      </c>
      <c r="AI30" s="33">
        <v>66</v>
      </c>
      <c r="AJ30" s="23">
        <f t="shared" si="19"/>
        <v>79.130434782608688</v>
      </c>
      <c r="AK30" s="52">
        <v>57.002834601986599</v>
      </c>
      <c r="AL30" s="25">
        <f t="shared" si="20"/>
        <v>99.296261301210038</v>
      </c>
      <c r="AM30" s="42">
        <v>8</v>
      </c>
      <c r="AN30" s="23">
        <f t="shared" si="21"/>
        <v>100</v>
      </c>
      <c r="AO30" s="35">
        <f t="shared" si="22"/>
        <v>86.273340000000005</v>
      </c>
      <c r="AP30" s="36">
        <f t="shared" si="23"/>
        <v>86.27</v>
      </c>
      <c r="AQ30" s="27">
        <f t="shared" si="24"/>
        <v>86.27</v>
      </c>
      <c r="AR30" s="28">
        <f t="shared" si="39"/>
        <v>6</v>
      </c>
      <c r="AS30" s="33">
        <v>3</v>
      </c>
      <c r="AT30" s="35">
        <f t="shared" si="25"/>
        <v>83.333333333333343</v>
      </c>
      <c r="AU30" s="46">
        <v>16.5</v>
      </c>
      <c r="AV30" s="35">
        <f t="shared" si="26"/>
        <v>92.58373205741627</v>
      </c>
      <c r="AW30" s="47">
        <v>3.735000400302646E-2</v>
      </c>
      <c r="AX30" s="35">
        <f t="shared" si="27"/>
        <v>99.750999973313142</v>
      </c>
      <c r="AY30" s="46">
        <v>25.5</v>
      </c>
      <c r="AZ30" s="35">
        <f t="shared" si="28"/>
        <v>85</v>
      </c>
      <c r="BA30" s="40">
        <f t="shared" si="29"/>
        <v>90.167019999999994</v>
      </c>
      <c r="BB30" s="26">
        <f t="shared" si="30"/>
        <v>90.17</v>
      </c>
      <c r="BC30" s="27">
        <f t="shared" si="43"/>
        <v>90.17</v>
      </c>
      <c r="BD30" s="28">
        <f t="shared" si="40"/>
        <v>4</v>
      </c>
      <c r="BE30" s="42">
        <v>13.5</v>
      </c>
      <c r="BF30" s="23">
        <f t="shared" si="32"/>
        <v>75</v>
      </c>
      <c r="BG30" s="42">
        <v>640</v>
      </c>
      <c r="BH30" s="23">
        <f t="shared" si="33"/>
        <v>57.377049180327866</v>
      </c>
      <c r="BI30" s="42">
        <v>20.5</v>
      </c>
      <c r="BJ30" s="23">
        <f t="shared" si="34"/>
        <v>77.052868391451071</v>
      </c>
      <c r="BK30" s="35">
        <f t="shared" si="35"/>
        <v>69.809970000000007</v>
      </c>
      <c r="BL30" s="26">
        <f t="shared" si="36"/>
        <v>69.81</v>
      </c>
      <c r="BM30" s="32">
        <f t="shared" si="37"/>
        <v>69.81</v>
      </c>
      <c r="BN30" s="28">
        <f t="shared" si="41"/>
        <v>11</v>
      </c>
    </row>
    <row r="31" spans="1:66" ht="14.4" customHeight="1" x14ac:dyDescent="0.2">
      <c r="A31" s="41" t="s">
        <v>42</v>
      </c>
      <c r="B31" s="41" t="s">
        <v>39</v>
      </c>
      <c r="C31" s="42">
        <v>8</v>
      </c>
      <c r="D31" s="23">
        <f t="shared" si="0"/>
        <v>58.82352941176471</v>
      </c>
      <c r="E31" s="42">
        <v>18.5</v>
      </c>
      <c r="F31" s="23">
        <f t="shared" si="1"/>
        <v>81.909547738693462</v>
      </c>
      <c r="G31" s="24">
        <v>1.0813650056023287</v>
      </c>
      <c r="H31" s="23">
        <f t="shared" si="2"/>
        <v>99.459317497198839</v>
      </c>
      <c r="I31" s="42">
        <v>8</v>
      </c>
      <c r="J31" s="23">
        <f t="shared" si="3"/>
        <v>58.82352941176471</v>
      </c>
      <c r="K31" s="42">
        <v>18.5</v>
      </c>
      <c r="L31" s="23">
        <f t="shared" si="4"/>
        <v>81.909547738693462</v>
      </c>
      <c r="M31" s="24">
        <v>1.0813650056023287</v>
      </c>
      <c r="N31" s="23">
        <f t="shared" si="5"/>
        <v>99.459317497198839</v>
      </c>
      <c r="O31" s="43">
        <v>17.162403331350387</v>
      </c>
      <c r="P31" s="23">
        <f t="shared" si="6"/>
        <v>95.709399167162402</v>
      </c>
      <c r="Q31" s="23">
        <f t="shared" si="7"/>
        <v>83.975449999999995</v>
      </c>
      <c r="R31" s="26">
        <f t="shared" si="8"/>
        <v>83.98</v>
      </c>
      <c r="S31" s="27">
        <f t="shared" si="42"/>
        <v>83.98</v>
      </c>
      <c r="T31" s="28">
        <f t="shared" si="10"/>
        <v>21</v>
      </c>
      <c r="U31" s="42">
        <v>15</v>
      </c>
      <c r="V31" s="23">
        <f t="shared" si="11"/>
        <v>60</v>
      </c>
      <c r="W31" s="42">
        <v>258</v>
      </c>
      <c r="X31" s="23">
        <f t="shared" si="12"/>
        <v>33.141210374639769</v>
      </c>
      <c r="Y31" s="30">
        <v>0.17947226188218968</v>
      </c>
      <c r="Z31" s="23">
        <f t="shared" si="13"/>
        <v>99.102638690589046</v>
      </c>
      <c r="AA31" s="45">
        <v>8</v>
      </c>
      <c r="AB31" s="23">
        <f t="shared" si="14"/>
        <v>53.333333333333336</v>
      </c>
      <c r="AC31" s="23">
        <f t="shared" si="15"/>
        <v>61.394300000000001</v>
      </c>
      <c r="AD31" s="22">
        <f t="shared" si="16"/>
        <v>61.39</v>
      </c>
      <c r="AE31" s="32">
        <f t="shared" si="17"/>
        <v>61.39</v>
      </c>
      <c r="AF31" s="28">
        <f t="shared" si="38"/>
        <v>11</v>
      </c>
      <c r="AG31" s="42">
        <v>5</v>
      </c>
      <c r="AH31" s="23">
        <f t="shared" si="18"/>
        <v>66.666666666666657</v>
      </c>
      <c r="AI31" s="33">
        <v>89</v>
      </c>
      <c r="AJ31" s="23">
        <f t="shared" si="19"/>
        <v>69.130434782608702</v>
      </c>
      <c r="AK31" s="34">
        <v>244.4653883331913</v>
      </c>
      <c r="AL31" s="23">
        <f t="shared" si="20"/>
        <v>96.981908786009981</v>
      </c>
      <c r="AM31" s="42">
        <v>7</v>
      </c>
      <c r="AN31" s="23">
        <f t="shared" si="21"/>
        <v>87.5</v>
      </c>
      <c r="AO31" s="35">
        <f t="shared" si="22"/>
        <v>80.069749999999999</v>
      </c>
      <c r="AP31" s="36">
        <f t="shared" si="23"/>
        <v>80.069999999999993</v>
      </c>
      <c r="AQ31" s="27">
        <f t="shared" si="24"/>
        <v>80.069999999999993</v>
      </c>
      <c r="AR31" s="28">
        <f t="shared" si="39"/>
        <v>19</v>
      </c>
      <c r="AS31" s="33">
        <v>3</v>
      </c>
      <c r="AT31" s="35">
        <f t="shared" si="25"/>
        <v>83.333333333333343</v>
      </c>
      <c r="AU31" s="46">
        <v>5.5</v>
      </c>
      <c r="AV31" s="35">
        <f t="shared" si="26"/>
        <v>97.84688995215312</v>
      </c>
      <c r="AW31" s="47">
        <v>3.735000400302646E-2</v>
      </c>
      <c r="AX31" s="35">
        <f t="shared" si="27"/>
        <v>99.750999973313142</v>
      </c>
      <c r="AY31" s="46">
        <v>25.5</v>
      </c>
      <c r="AZ31" s="35">
        <f t="shared" si="28"/>
        <v>85</v>
      </c>
      <c r="BA31" s="40">
        <f t="shared" si="29"/>
        <v>91.482810000000001</v>
      </c>
      <c r="BB31" s="26">
        <f t="shared" si="30"/>
        <v>91.48</v>
      </c>
      <c r="BC31" s="27">
        <f t="shared" si="43"/>
        <v>91.48</v>
      </c>
      <c r="BD31" s="28">
        <f t="shared" si="40"/>
        <v>1</v>
      </c>
      <c r="BE31" s="42">
        <v>13.5</v>
      </c>
      <c r="BF31" s="23">
        <f t="shared" si="32"/>
        <v>75</v>
      </c>
      <c r="BG31" s="42">
        <v>710</v>
      </c>
      <c r="BH31" s="23">
        <f t="shared" si="33"/>
        <v>51.639344262295083</v>
      </c>
      <c r="BI31" s="42">
        <v>20.5</v>
      </c>
      <c r="BJ31" s="23">
        <f t="shared" si="34"/>
        <v>77.052868391451071</v>
      </c>
      <c r="BK31" s="35">
        <f t="shared" si="35"/>
        <v>67.897400000000005</v>
      </c>
      <c r="BL31" s="26">
        <f t="shared" si="36"/>
        <v>67.900000000000006</v>
      </c>
      <c r="BM31" s="32">
        <f t="shared" si="37"/>
        <v>67.900000000000006</v>
      </c>
      <c r="BN31" s="28">
        <f t="shared" si="41"/>
        <v>14</v>
      </c>
    </row>
    <row r="32" spans="1:66" ht="14.4" customHeight="1" x14ac:dyDescent="0.2">
      <c r="A32" s="41" t="s">
        <v>43</v>
      </c>
      <c r="B32" s="41" t="s">
        <v>39</v>
      </c>
      <c r="C32" s="42">
        <v>8</v>
      </c>
      <c r="D32" s="23">
        <f t="shared" si="0"/>
        <v>58.82352941176471</v>
      </c>
      <c r="E32" s="42">
        <v>15.5</v>
      </c>
      <c r="F32" s="23">
        <f t="shared" si="1"/>
        <v>84.924623115577887</v>
      </c>
      <c r="G32" s="24">
        <v>1.0813650056023287</v>
      </c>
      <c r="H32" s="23">
        <f t="shared" si="2"/>
        <v>99.459317497198839</v>
      </c>
      <c r="I32" s="42">
        <v>8</v>
      </c>
      <c r="J32" s="23">
        <f t="shared" si="3"/>
        <v>58.82352941176471</v>
      </c>
      <c r="K32" s="42">
        <v>15.5</v>
      </c>
      <c r="L32" s="23">
        <f t="shared" si="4"/>
        <v>84.924623115577887</v>
      </c>
      <c r="M32" s="24">
        <v>1.0813650056023287</v>
      </c>
      <c r="N32" s="23">
        <f t="shared" si="5"/>
        <v>99.459317497198839</v>
      </c>
      <c r="O32" s="43">
        <v>17.162403331350387</v>
      </c>
      <c r="P32" s="23">
        <f t="shared" si="6"/>
        <v>95.709399167162402</v>
      </c>
      <c r="Q32" s="23">
        <f t="shared" si="7"/>
        <v>84.729219999999998</v>
      </c>
      <c r="R32" s="26">
        <f t="shared" si="8"/>
        <v>84.73</v>
      </c>
      <c r="S32" s="27">
        <f t="shared" si="42"/>
        <v>84.73</v>
      </c>
      <c r="T32" s="28">
        <f t="shared" si="10"/>
        <v>16</v>
      </c>
      <c r="U32" s="42">
        <v>14</v>
      </c>
      <c r="V32" s="23">
        <f t="shared" si="11"/>
        <v>64</v>
      </c>
      <c r="W32" s="42">
        <v>320</v>
      </c>
      <c r="X32" s="23">
        <f t="shared" si="12"/>
        <v>15.273775216138327</v>
      </c>
      <c r="Y32" s="30">
        <v>0.20391454391358196</v>
      </c>
      <c r="Z32" s="23">
        <f t="shared" si="13"/>
        <v>98.980427280432082</v>
      </c>
      <c r="AA32" s="45">
        <v>8</v>
      </c>
      <c r="AB32" s="23">
        <f t="shared" si="14"/>
        <v>53.333333333333336</v>
      </c>
      <c r="AC32" s="23">
        <f t="shared" si="15"/>
        <v>57.896880000000003</v>
      </c>
      <c r="AD32" s="22">
        <f t="shared" si="16"/>
        <v>57.9</v>
      </c>
      <c r="AE32" s="32">
        <f t="shared" si="17"/>
        <v>57.9</v>
      </c>
      <c r="AF32" s="28">
        <f t="shared" si="38"/>
        <v>16</v>
      </c>
      <c r="AG32" s="42">
        <v>4</v>
      </c>
      <c r="AH32" s="23">
        <f t="shared" si="18"/>
        <v>83.333333333333343</v>
      </c>
      <c r="AI32" s="33">
        <v>56</v>
      </c>
      <c r="AJ32" s="23">
        <f t="shared" si="19"/>
        <v>83.478260869565219</v>
      </c>
      <c r="AK32" s="34">
        <v>55.179687531588847</v>
      </c>
      <c r="AL32" s="23">
        <f t="shared" si="20"/>
        <v>99.318769289733481</v>
      </c>
      <c r="AM32" s="42">
        <v>7</v>
      </c>
      <c r="AN32" s="23">
        <f t="shared" si="21"/>
        <v>87.5</v>
      </c>
      <c r="AO32" s="35">
        <f t="shared" si="22"/>
        <v>88.407589999999999</v>
      </c>
      <c r="AP32" s="36">
        <f t="shared" si="23"/>
        <v>88.41</v>
      </c>
      <c r="AQ32" s="27">
        <f t="shared" si="24"/>
        <v>88.41</v>
      </c>
      <c r="AR32" s="28">
        <f t="shared" si="39"/>
        <v>3</v>
      </c>
      <c r="AS32" s="33">
        <v>3</v>
      </c>
      <c r="AT32" s="35">
        <f t="shared" si="25"/>
        <v>83.333333333333343</v>
      </c>
      <c r="AU32" s="46">
        <v>9.5</v>
      </c>
      <c r="AV32" s="35">
        <f t="shared" si="26"/>
        <v>95.933014354066984</v>
      </c>
      <c r="AW32" s="47">
        <v>3.735000400302646E-2</v>
      </c>
      <c r="AX32" s="35">
        <f t="shared" si="27"/>
        <v>99.750999973313142</v>
      </c>
      <c r="AY32" s="46">
        <v>25.5</v>
      </c>
      <c r="AZ32" s="35">
        <f t="shared" si="28"/>
        <v>85</v>
      </c>
      <c r="BA32" s="40">
        <f t="shared" si="29"/>
        <v>91.004339999999999</v>
      </c>
      <c r="BB32" s="26">
        <f t="shared" si="30"/>
        <v>91</v>
      </c>
      <c r="BC32" s="27">
        <f t="shared" si="43"/>
        <v>91</v>
      </c>
      <c r="BD32" s="28">
        <f t="shared" si="40"/>
        <v>3</v>
      </c>
      <c r="BE32" s="42">
        <v>13.5</v>
      </c>
      <c r="BF32" s="23">
        <f t="shared" si="32"/>
        <v>75</v>
      </c>
      <c r="BG32" s="42">
        <v>740</v>
      </c>
      <c r="BH32" s="23">
        <f t="shared" si="33"/>
        <v>49.180327868852459</v>
      </c>
      <c r="BI32" s="42">
        <v>20.5</v>
      </c>
      <c r="BJ32" s="23">
        <f t="shared" si="34"/>
        <v>77.052868391451071</v>
      </c>
      <c r="BK32" s="35">
        <f t="shared" si="35"/>
        <v>67.077730000000003</v>
      </c>
      <c r="BL32" s="26">
        <f t="shared" si="36"/>
        <v>67.08</v>
      </c>
      <c r="BM32" s="32">
        <f t="shared" si="37"/>
        <v>67.08</v>
      </c>
      <c r="BN32" s="28">
        <f t="shared" si="41"/>
        <v>15</v>
      </c>
    </row>
    <row r="33" spans="37:38" ht="14.4" customHeight="1" x14ac:dyDescent="0.2">
      <c r="AK33" s="51"/>
      <c r="AL33" s="23"/>
    </row>
  </sheetData>
  <autoFilter ref="A7:BN32" xr:uid="{00000000-0009-0000-0000-000000000000}">
    <sortState xmlns:xlrd2="http://schemas.microsoft.com/office/spreadsheetml/2017/richdata2" ref="A8:BN32">
      <sortCondition ref="B7:B29"/>
    </sortState>
  </autoFilter>
  <mergeCells count="5">
    <mergeCell ref="C6:T6"/>
    <mergeCell ref="U6:AF6"/>
    <mergeCell ref="AG6:AR6"/>
    <mergeCell ref="AS6:BD6"/>
    <mergeCell ref="BE6:BN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F2126381553441AAB919CB53585984" ma:contentTypeVersion="13" ma:contentTypeDescription="Create a new document." ma:contentTypeScope="" ma:versionID="7b7c984e69cd2e8d3edea4853dedbd3f">
  <xsd:schema xmlns:xsd="http://www.w3.org/2001/XMLSchema" xmlns:xs="http://www.w3.org/2001/XMLSchema" xmlns:p="http://schemas.microsoft.com/office/2006/metadata/properties" xmlns:ns3="ac8e30ca-65e9-4041-b86a-4d1b6d416c33" xmlns:ns4="fb6f0dd5-0349-47c8-82f6-4423e71a7ac1" targetNamespace="http://schemas.microsoft.com/office/2006/metadata/properties" ma:root="true" ma:fieldsID="ffe99511951faf4f1899508472d154e8" ns3:_="" ns4:_="">
    <xsd:import namespace="ac8e30ca-65e9-4041-b86a-4d1b6d416c33"/>
    <xsd:import namespace="fb6f0dd5-0349-47c8-82f6-4423e71a7ac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8e30ca-65e9-4041-b86a-4d1b6d416c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f0dd5-0349-47c8-82f6-4423e71a7a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2A0067-D30D-4F3D-BF37-A02905A29B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8e30ca-65e9-4041-b86a-4d1b6d416c33"/>
    <ds:schemaRef ds:uri="fb6f0dd5-0349-47c8-82f6-4423e71a7a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392787-D327-4702-9E24-3E7AE41B36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250546-53CF-4885-B8E6-CDD9851B376B}">
  <ds:schemaRefs>
    <ds:schemaRef ds:uri="http://purl.org/dc/dcmitype/"/>
    <ds:schemaRef ds:uri="http://purl.org/dc/terms/"/>
    <ds:schemaRef ds:uri="http://purl.org/dc/elements/1.1/"/>
    <ds:schemaRef ds:uri="ac8e30ca-65e9-4041-b86a-4d1b6d416c33"/>
    <ds:schemaRef ds:uri="http://schemas.microsoft.com/office/2006/metadata/properties"/>
    <ds:schemaRef ds:uri="fb6f0dd5-0349-47c8-82f6-4423e71a7a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DB2018 EU II Simulator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Tommaso Rooms</dc:creator>
  <cp:lastModifiedBy>Lilla Marta Fordos</cp:lastModifiedBy>
  <dcterms:created xsi:type="dcterms:W3CDTF">2018-06-13T23:29:51Z</dcterms:created>
  <dcterms:modified xsi:type="dcterms:W3CDTF">2020-06-15T15:29:05Z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0x010100D3F2126381553441AAB919CB53585984</vt:lpwstr>
  </property>
</Properties>
</file>